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0815" windowHeight="5595" activeTab="3"/>
  </bookViews>
  <sheets>
    <sheet name="P&amp;L" sheetId="1" r:id="rId1"/>
    <sheet name="BS" sheetId="2" r:id="rId2"/>
    <sheet name="EQUITY" sheetId="3" r:id="rId3"/>
    <sheet name="CF" sheetId="4" r:id="rId4"/>
  </sheets>
  <definedNames>
    <definedName name="_xlnm.Print_Area" localSheetId="1">'BS'!$A$1:$E$65</definedName>
    <definedName name="_xlnm.Print_Area" localSheetId="3">'CF'!$A$1:$D$83</definedName>
    <definedName name="_xlnm.Print_Area" localSheetId="2">'EQUITY'!$A$1:$J$60</definedName>
    <definedName name="_xlnm.Print_Area" localSheetId="0">'P&amp;L'!$A$1:$I$55</definedName>
  </definedNames>
  <calcPr fullCalcOnLoad="1"/>
</workbook>
</file>

<file path=xl/comments2.xml><?xml version="1.0" encoding="utf-8"?>
<comments xmlns="http://schemas.openxmlformats.org/spreadsheetml/2006/main">
  <authors>
    <author>crest builder</author>
  </authors>
  <commentList>
    <comment ref="B57" authorId="0">
      <text>
        <r>
          <rPr>
            <sz val="8"/>
            <rFont val="Tahoma"/>
            <family val="0"/>
          </rPr>
          <t xml:space="preserve">shareholders equity minus goodwill divide by share cap
</t>
        </r>
      </text>
    </comment>
  </commentList>
</comments>
</file>

<file path=xl/sharedStrings.xml><?xml version="1.0" encoding="utf-8"?>
<sst xmlns="http://schemas.openxmlformats.org/spreadsheetml/2006/main" count="178" uniqueCount="146">
  <si>
    <t>INDIVIDUAL PERIOD</t>
  </si>
  <si>
    <t>CUMULATIVE PERIOD</t>
  </si>
  <si>
    <t>Preceding Year</t>
  </si>
  <si>
    <t>Current Year</t>
  </si>
  <si>
    <t>Quarter</t>
  </si>
  <si>
    <t>To Date</t>
  </si>
  <si>
    <t>RM'000</t>
  </si>
  <si>
    <t>Revenue</t>
  </si>
  <si>
    <t>Cost of Sales</t>
  </si>
  <si>
    <t>Gross Profit</t>
  </si>
  <si>
    <t>Other Operating Income</t>
  </si>
  <si>
    <t>Profit from Operations</t>
  </si>
  <si>
    <t>Administration costs</t>
  </si>
  <si>
    <t>Finance costs</t>
  </si>
  <si>
    <t>Profit before tax</t>
  </si>
  <si>
    <t>Taxation</t>
  </si>
  <si>
    <t>Profit after tax</t>
  </si>
  <si>
    <t>(Audited)</t>
  </si>
  <si>
    <t xml:space="preserve">MINORITY INTEREST                      </t>
  </si>
  <si>
    <t>Profit before taxation</t>
  </si>
  <si>
    <t>Adjustments for :-</t>
  </si>
  <si>
    <t xml:space="preserve">   Amortisation of goodwill</t>
  </si>
  <si>
    <t xml:space="preserve">   Depreciation</t>
  </si>
  <si>
    <t xml:space="preserve">   Interest income</t>
  </si>
  <si>
    <t>Operating profit before working capital changes</t>
  </si>
  <si>
    <t>Changes in working capital</t>
  </si>
  <si>
    <t xml:space="preserve">   Net change in current assets</t>
  </si>
  <si>
    <t xml:space="preserve">   Net change in current liabilities</t>
  </si>
  <si>
    <t xml:space="preserve">   Income tax paid</t>
  </si>
  <si>
    <t xml:space="preserve">   Acquisition of subsidiary, net of cash acquired</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</si>
  <si>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</si>
  <si>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</si>
  <si>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</si>
  <si>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</si>
  <si>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</si>
  <si>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</si>
  <si>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CAPITAL</t>
  </si>
  <si>
    <t>RESERVE</t>
  </si>
  <si>
    <t>NON-DISTRIBUTABLE</t>
  </si>
  <si>
    <t>TOTAL</t>
  </si>
  <si>
    <t xml:space="preserve">          Cash and bank balances                   </t>
  </si>
  <si>
    <t xml:space="preserve">          Fixed deposit with licensed banks</t>
  </si>
  <si>
    <t>Net tangible assets per share (sen)</t>
  </si>
  <si>
    <t>Amortisation of Goodwill</t>
  </si>
  <si>
    <t>Issue of warrants</t>
  </si>
  <si>
    <t xml:space="preserve">   Proceeds from issuance of warrants</t>
  </si>
  <si>
    <t>INTANGIBLE ASSETS</t>
  </si>
  <si>
    <t xml:space="preserve">      DIVIDEND PAYABLE                  </t>
  </si>
  <si>
    <t>Dividend</t>
  </si>
  <si>
    <t>Pre-acquisition Loss/(Profit)</t>
  </si>
  <si>
    <t>Earnings Per Share (sen) - Basic</t>
  </si>
  <si>
    <t>Conversion of ICULS</t>
  </si>
  <si>
    <t>Conversion of RCULS</t>
  </si>
  <si>
    <t xml:space="preserve">   Dividend paid</t>
  </si>
  <si>
    <r>
      <t xml:space="preserve">CREST BUILDER HOLDINGS BERHAD </t>
    </r>
    <r>
      <rPr>
        <b/>
        <vertAlign val="superscript"/>
        <sz val="10"/>
        <rFont val="Times New Roman"/>
        <family val="1"/>
      </rPr>
      <t>(573382-P)</t>
    </r>
  </si>
  <si>
    <t>At 1 January 2004</t>
  </si>
  <si>
    <t>OTHER</t>
  </si>
  <si>
    <t xml:space="preserve">   Purchase of listing status</t>
  </si>
  <si>
    <t xml:space="preserve">   Dividend Paid</t>
  </si>
  <si>
    <t xml:space="preserve">   Proceeds from issuance of ICULS/RCULS</t>
  </si>
  <si>
    <t>At 1 January 2003</t>
  </si>
  <si>
    <t>Issue of ordinary shares</t>
  </si>
  <si>
    <t>Equity component of</t>
  </si>
  <si>
    <t xml:space="preserve">    convertible loan stock</t>
  </si>
  <si>
    <t xml:space="preserve">DISTRIBUTABLE </t>
  </si>
  <si>
    <t>RETAINED</t>
  </si>
  <si>
    <t>SHARE</t>
  </si>
  <si>
    <t>Trade and other receivables</t>
  </si>
  <si>
    <t>Tax recoverable</t>
  </si>
  <si>
    <t>Cash and bank balances</t>
  </si>
  <si>
    <t>Current Liabilities</t>
  </si>
  <si>
    <t>Trade and other payables</t>
  </si>
  <si>
    <t>Hire purchase creditors</t>
  </si>
  <si>
    <t>Short term borrowings</t>
  </si>
  <si>
    <t>Provision for taxation</t>
  </si>
  <si>
    <t>Net Current Assets</t>
  </si>
  <si>
    <t>Capital and Reserves</t>
  </si>
  <si>
    <t>Share Capital</t>
  </si>
  <si>
    <t>Reserves</t>
  </si>
  <si>
    <t>Long Term and Deferred Liabilities</t>
  </si>
  <si>
    <t>ICULS</t>
  </si>
  <si>
    <t>RCULS</t>
  </si>
  <si>
    <t>Hire Purchase Creditors</t>
  </si>
  <si>
    <t>Term Loan</t>
  </si>
  <si>
    <t>Cash Flows From Operating Activities</t>
  </si>
  <si>
    <t>Cash Flows From Investing Activities</t>
  </si>
  <si>
    <t>Cash Flows From Financing Activities</t>
  </si>
  <si>
    <t>Note:</t>
  </si>
  <si>
    <t>Land held for property development</t>
  </si>
  <si>
    <t>Property, plant and equipment</t>
  </si>
  <si>
    <t>Investment properties</t>
  </si>
  <si>
    <t>Other investment</t>
  </si>
  <si>
    <t>Goodwill on consolidation</t>
  </si>
  <si>
    <t>Deferred Tax Liabilities</t>
  </si>
  <si>
    <t>EARNINGS</t>
  </si>
  <si>
    <t xml:space="preserve">    transferred to liability</t>
  </si>
  <si>
    <t xml:space="preserve">    component</t>
  </si>
  <si>
    <t xml:space="preserve">   Interest expense</t>
  </si>
  <si>
    <t xml:space="preserve">   Pre-acquisition loss / (profit)</t>
  </si>
  <si>
    <t>Net cash (used in) / generated from operating activities</t>
  </si>
  <si>
    <t>Net cash (used in) / generated from investing activities</t>
  </si>
  <si>
    <t>Fixed Deposits with licensed banks</t>
  </si>
  <si>
    <t>Corporate Expenses</t>
  </si>
  <si>
    <t xml:space="preserve">                                          - Diluted</t>
  </si>
  <si>
    <t xml:space="preserve">   Property, plant &amp; equipment written off</t>
  </si>
  <si>
    <t>The condensed consolidated cash flow statement should be read in  conjunction with  the audited  financial statements for the year ended  31 December 2003 and the accompanying  explanatory notes attached to the quarterly report.</t>
  </si>
  <si>
    <t>CONDENSED CONSOLIDATED INCOME STATEMENT</t>
  </si>
  <si>
    <t>The condensed consolidated income statement should be read in conjunction with the audited financial statements for the year ended 31 December 2003 and the accompanying explanatory notes attached to the quarterly report.</t>
  </si>
  <si>
    <t>The condensed consolidated balance sheet should be  read in conjunction with the audited  financial statements for the year ended 31 December 2003 and the accompanying explanatory notes attached to the quarterly report.</t>
  </si>
  <si>
    <t>CONDENSED CONSOLIDATED BALANCE SHEET</t>
  </si>
  <si>
    <t>CONDENSED CONSOLIDATED STATEMENT OF CHANGES IN EQUITY</t>
  </si>
  <si>
    <t>The condensed consolidated  statement of changes in  equity should be read in  conjunction with  the audited financial statements for the year ended 31 December 2003 and the accompanying explanatory notes attached to the quarterly report.</t>
  </si>
  <si>
    <t>Less  :  Bank overdraft (included within short term borrowings)</t>
  </si>
  <si>
    <t xml:space="preserve">   Investment in subordinated bonds</t>
  </si>
  <si>
    <t xml:space="preserve">CONDENSED CONSOLIDATED CASH FLOW STATEMENT </t>
  </si>
  <si>
    <t xml:space="preserve">Dividend </t>
  </si>
  <si>
    <t xml:space="preserve">   Purchase of land held for development</t>
  </si>
  <si>
    <t xml:space="preserve">   Loss on disposal of property, plant and equipment</t>
  </si>
  <si>
    <t>Net cash generated from/(used in) financing activities</t>
  </si>
  <si>
    <t>Net increase in cash and cash equivalents</t>
  </si>
  <si>
    <t>Cash generated from operations</t>
  </si>
  <si>
    <t>FOR THE FOURTH QUARTER AND YEAR ENDED 31 DECEMBER 2004</t>
  </si>
  <si>
    <t>AS AT 31 DECEMBER 2004</t>
  </si>
  <si>
    <t>At 31 December 2003</t>
  </si>
  <si>
    <t>At 31 December 2004</t>
  </si>
  <si>
    <t>Equity component of convertible</t>
  </si>
  <si>
    <t xml:space="preserve">    loan stocks</t>
  </si>
  <si>
    <t xml:space="preserve">   Proceeds from disposal of property,plant &amp; equipment</t>
  </si>
  <si>
    <t xml:space="preserve">   Purchase of investment properties</t>
  </si>
  <si>
    <t xml:space="preserve">   Loan raised</t>
  </si>
  <si>
    <t xml:space="preserve">   Proceeds from issuance of irrdeemable convertible unsecured loan stocks</t>
  </si>
  <si>
    <t xml:space="preserve">   Proceeds from issuance of redeemable convertible unsecured loan stocks</t>
  </si>
  <si>
    <t xml:space="preserve">   Repayment of hire purchase creditors</t>
  </si>
  <si>
    <t>31/12/2003</t>
  </si>
  <si>
    <t>31/12/2004</t>
  </si>
  <si>
    <t>Net profit for the year</t>
  </si>
  <si>
    <t>31 December 2004</t>
  </si>
  <si>
    <t xml:space="preserve">As at </t>
  </si>
  <si>
    <t>31 December 2003</t>
  </si>
  <si>
    <t>Net profit of the period</t>
  </si>
  <si>
    <t>As at</t>
  </si>
  <si>
    <t xml:space="preserve">            Cash and cash equivalents </t>
  </si>
  <si>
    <t xml:space="preserve">            Fixed deposit pledged</t>
  </si>
  <si>
    <t>FOR THE YEAR ENDED 31 DECEMBER 2004</t>
  </si>
  <si>
    <t>Current Assets</t>
  </si>
  <si>
    <t>Shareholders' Equity</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</si>
</sst>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s>
  <fonts count="10">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8"/>
      <name val="Tahoma"/>
      <family val="0"/>
    </font>
    <font>
      <sz val="10"/>
      <color indexed="14"/>
      <name val="Arial"/>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8"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0" xfId="15" applyNumberFormat="1" applyFont="1" applyBorder="1" applyAlignment="1">
      <alignment/>
    </xf>
    <xf numFmtId="172" fontId="0" fillId="0" borderId="7" xfId="15" applyNumberFormat="1" applyFont="1" applyBorder="1" applyAlignment="1">
      <alignment/>
    </xf>
    <xf numFmtId="179" fontId="0" fillId="0" borderId="1"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8" fillId="0" borderId="0" xfId="15" applyNumberFormat="1" applyFont="1" applyAlignment="1">
      <alignment horizontal="left"/>
    </xf>
    <xf numFmtId="172" fontId="8"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1" fontId="0" fillId="0" borderId="1" xfId="15" applyNumberFormat="1" applyFont="1" applyBorder="1" applyAlignment="1">
      <alignment horizontal="left"/>
    </xf>
    <xf numFmtId="173" fontId="0" fillId="0" borderId="1" xfId="15" applyNumberFormat="1" applyFont="1" applyBorder="1" applyAlignment="1">
      <alignment/>
    </xf>
    <xf numFmtId="173" fontId="0" fillId="0" borderId="5" xfId="15" applyNumberFormat="1" applyFont="1" applyBorder="1" applyAlignment="1">
      <alignment/>
    </xf>
    <xf numFmtId="172" fontId="0" fillId="0" borderId="1" xfId="15" applyNumberFormat="1" applyFont="1" applyFill="1" applyBorder="1" applyAlignment="1">
      <alignment/>
    </xf>
    <xf numFmtId="173" fontId="0" fillId="0" borderId="1" xfId="15" applyNumberFormat="1" applyFont="1" applyBorder="1" applyAlignment="1">
      <alignment/>
    </xf>
    <xf numFmtId="173" fontId="0" fillId="0" borderId="5" xfId="15" applyNumberFormat="1" applyFont="1" applyBorder="1" applyAlignment="1">
      <alignment/>
    </xf>
    <xf numFmtId="0" fontId="1" fillId="0" borderId="0" xfId="0" applyFont="1" applyAlignment="1">
      <alignment/>
    </xf>
    <xf numFmtId="178" fontId="2" fillId="0" borderId="0" xfId="15" applyNumberFormat="1" applyFont="1" applyAlignment="1" quotePrefix="1">
      <alignment horizontal="center"/>
    </xf>
    <xf numFmtId="0" fontId="0" fillId="0" borderId="0" xfId="0" applyAlignment="1">
      <alignment vertical="justify" wrapText="1"/>
    </xf>
    <xf numFmtId="0" fontId="0" fillId="0" borderId="0" xfId="0" applyFont="1" applyAlignment="1">
      <alignment vertical="justify" wrapText="1"/>
    </xf>
    <xf numFmtId="0" fontId="0" fillId="0" borderId="0" xfId="0" applyAlignment="1">
      <alignment vertical="justify"/>
    </xf>
    <xf numFmtId="169" fontId="1" fillId="0" borderId="0" xfId="0" applyNumberFormat="1" applyFont="1" applyAlignment="1">
      <alignment horizontal="center"/>
    </xf>
    <xf numFmtId="169" fontId="0" fillId="0" borderId="0" xfId="15" applyNumberFormat="1" applyFont="1" applyAlignment="1">
      <alignment/>
    </xf>
    <xf numFmtId="169" fontId="0" fillId="0" borderId="0" xfId="15" applyNumberFormat="1" applyAlignment="1">
      <alignment/>
    </xf>
    <xf numFmtId="169" fontId="2" fillId="0" borderId="0" xfId="15" applyNumberFormat="1" applyFont="1" applyAlignment="1">
      <alignment horizontal="center"/>
    </xf>
    <xf numFmtId="169" fontId="2" fillId="0" borderId="0" xfId="0" applyNumberFormat="1" applyFont="1" applyBorder="1" applyAlignment="1">
      <alignment horizontal="center"/>
    </xf>
    <xf numFmtId="169" fontId="2" fillId="0" borderId="0" xfId="15" applyNumberFormat="1" applyFont="1" applyBorder="1" applyAlignment="1">
      <alignment horizontal="center"/>
    </xf>
    <xf numFmtId="169" fontId="0" fillId="0" borderId="0" xfId="0" applyNumberFormat="1" applyFont="1" applyBorder="1" applyAlignment="1">
      <alignment/>
    </xf>
    <xf numFmtId="169" fontId="0" fillId="0" borderId="0" xfId="0" applyNumberFormat="1" applyBorder="1" applyAlignment="1">
      <alignment/>
    </xf>
    <xf numFmtId="169" fontId="0" fillId="0" borderId="0" xfId="15" applyNumberFormat="1" applyFont="1" applyBorder="1" applyAlignment="1">
      <alignment/>
    </xf>
    <xf numFmtId="169" fontId="0" fillId="0" borderId="0" xfId="15" applyNumberFormat="1" applyBorder="1" applyAlignment="1">
      <alignment/>
    </xf>
    <xf numFmtId="169" fontId="0" fillId="0" borderId="1" xfId="15" applyNumberFormat="1" applyFont="1" applyBorder="1" applyAlignment="1">
      <alignment/>
    </xf>
    <xf numFmtId="169" fontId="0" fillId="0" borderId="1" xfId="15" applyNumberFormat="1" applyBorder="1" applyAlignment="1">
      <alignment/>
    </xf>
    <xf numFmtId="169" fontId="0" fillId="0" borderId="2" xfId="15" applyNumberFormat="1" applyFont="1" applyBorder="1" applyAlignment="1">
      <alignment/>
    </xf>
    <xf numFmtId="169" fontId="0" fillId="0" borderId="2" xfId="15" applyNumberFormat="1" applyBorder="1" applyAlignment="1">
      <alignment/>
    </xf>
    <xf numFmtId="169" fontId="0" fillId="0" borderId="6" xfId="15" applyNumberFormat="1" applyFont="1" applyBorder="1" applyAlignment="1">
      <alignment/>
    </xf>
    <xf numFmtId="169" fontId="0" fillId="0" borderId="6" xfId="15" applyNumberFormat="1" applyBorder="1" applyAlignment="1">
      <alignment/>
    </xf>
    <xf numFmtId="169" fontId="0" fillId="0" borderId="5" xfId="15" applyNumberFormat="1" applyFont="1" applyBorder="1" applyAlignment="1">
      <alignment/>
    </xf>
    <xf numFmtId="169" fontId="0" fillId="0" borderId="5" xfId="15" applyNumberFormat="1" applyBorder="1" applyAlignment="1">
      <alignment/>
    </xf>
    <xf numFmtId="169" fontId="0" fillId="0" borderId="3" xfId="15" applyNumberFormat="1" applyFont="1" applyBorder="1" applyAlignment="1">
      <alignment/>
    </xf>
    <xf numFmtId="169" fontId="0" fillId="0" borderId="3" xfId="15" applyNumberFormat="1" applyBorder="1" applyAlignment="1">
      <alignment/>
    </xf>
    <xf numFmtId="169" fontId="0" fillId="0" borderId="9" xfId="0" applyNumberFormat="1" applyFont="1" applyBorder="1" applyAlignment="1">
      <alignment/>
    </xf>
    <xf numFmtId="169" fontId="0" fillId="0" borderId="9" xfId="0" applyNumberFormat="1" applyBorder="1" applyAlignment="1">
      <alignment/>
    </xf>
    <xf numFmtId="169" fontId="0" fillId="0" borderId="0" xfId="15" applyNumberFormat="1" applyFont="1" applyBorder="1" applyAlignment="1">
      <alignment/>
    </xf>
    <xf numFmtId="169" fontId="0" fillId="0" borderId="1" xfId="15" applyNumberFormat="1" applyFont="1" applyBorder="1" applyAlignment="1">
      <alignment/>
    </xf>
    <xf numFmtId="169" fontId="0" fillId="0" borderId="5" xfId="0" applyNumberFormat="1" applyFont="1" applyBorder="1" applyAlignment="1">
      <alignment/>
    </xf>
    <xf numFmtId="169" fontId="0" fillId="0" borderId="5" xfId="0" applyNumberFormat="1" applyBorder="1" applyAlignment="1">
      <alignment/>
    </xf>
    <xf numFmtId="169" fontId="0" fillId="0" borderId="0" xfId="0" applyNumberFormat="1" applyAlignment="1">
      <alignment vertical="justify"/>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Alignment="1">
      <alignment horizontal="left" vertical="justify" wrapText="1"/>
    </xf>
    <xf numFmtId="0" fontId="0" fillId="0" borderId="0" xfId="0" applyFont="1" applyAlignment="1">
      <alignment horizontal="left" vertical="justify" wrapText="1"/>
    </xf>
    <xf numFmtId="0" fontId="0" fillId="0" borderId="0" xfId="0" applyAlignment="1">
      <alignment horizontal="lef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workbookViewId="0" topLeftCell="A1">
      <selection activeCell="B8" sqref="B8"/>
    </sheetView>
  </sheetViews>
  <sheetFormatPr defaultColWidth="9.140625" defaultRowHeight="12.75"/>
  <cols>
    <col min="1" max="1" width="33.140625" style="26" customWidth="1"/>
    <col min="2" max="2" width="16.7109375" style="27" customWidth="1"/>
    <col min="3" max="3" width="1.7109375" style="27" customWidth="1"/>
    <col min="4" max="4" width="16.7109375" style="27" customWidth="1"/>
    <col min="5" max="5" width="1.7109375" style="27" customWidth="1"/>
    <col min="6" max="6" width="16.7109375" style="27" customWidth="1"/>
    <col min="7" max="7" width="1.7109375" style="27" customWidth="1"/>
    <col min="8" max="8" width="16.7109375" style="27" customWidth="1"/>
    <col min="9" max="16384" width="9.140625" style="26" customWidth="1"/>
  </cols>
  <sheetData>
    <row r="1" spans="1:9" ht="16.5">
      <c r="A1" s="87" t="s">
        <v>54</v>
      </c>
      <c r="B1" s="87"/>
      <c r="C1" s="87"/>
      <c r="D1" s="87"/>
      <c r="E1" s="87"/>
      <c r="F1" s="87"/>
      <c r="G1" s="87"/>
      <c r="H1" s="87"/>
      <c r="I1" s="87"/>
    </row>
    <row r="2" spans="1:9" ht="15.75">
      <c r="A2" s="87" t="s">
        <v>106</v>
      </c>
      <c r="B2" s="87"/>
      <c r="C2" s="87"/>
      <c r="D2" s="87"/>
      <c r="E2" s="87"/>
      <c r="F2" s="87"/>
      <c r="G2" s="87"/>
      <c r="H2" s="87"/>
      <c r="I2" s="87"/>
    </row>
    <row r="3" spans="1:9" ht="15.75">
      <c r="A3" s="87" t="s">
        <v>121</v>
      </c>
      <c r="B3" s="87"/>
      <c r="C3" s="87"/>
      <c r="D3" s="87"/>
      <c r="E3" s="87"/>
      <c r="F3" s="87"/>
      <c r="G3" s="87"/>
      <c r="H3" s="87"/>
      <c r="I3" s="87"/>
    </row>
    <row r="7" spans="2:8" ht="13.5" thickBot="1">
      <c r="B7" s="86" t="s">
        <v>0</v>
      </c>
      <c r="C7" s="86"/>
      <c r="D7" s="86"/>
      <c r="F7" s="86" t="s">
        <v>1</v>
      </c>
      <c r="G7" s="86"/>
      <c r="H7" s="86"/>
    </row>
    <row r="8" spans="2:8" ht="17.25" customHeight="1">
      <c r="B8" s="39"/>
      <c r="D8" s="1"/>
      <c r="F8" s="39"/>
      <c r="H8" s="1"/>
    </row>
    <row r="9" spans="2:8" ht="12.75">
      <c r="B9" s="1" t="s">
        <v>3</v>
      </c>
      <c r="D9" s="1" t="s">
        <v>2</v>
      </c>
      <c r="F9" s="1" t="s">
        <v>3</v>
      </c>
      <c r="H9" s="1" t="s">
        <v>2</v>
      </c>
    </row>
    <row r="10" spans="2:8" ht="12.75">
      <c r="B10" s="1" t="s">
        <v>4</v>
      </c>
      <c r="D10" s="1" t="s">
        <v>4</v>
      </c>
      <c r="F10" s="1" t="s">
        <v>5</v>
      </c>
      <c r="H10" s="1" t="s">
        <v>5</v>
      </c>
    </row>
    <row r="11" spans="2:8" ht="12.75">
      <c r="B11" s="6">
        <v>38352</v>
      </c>
      <c r="D11" s="6">
        <v>37986</v>
      </c>
      <c r="F11" s="6">
        <v>38352</v>
      </c>
      <c r="H11" s="6">
        <v>37986</v>
      </c>
    </row>
    <row r="12" spans="2:8" ht="12.75">
      <c r="B12" s="1" t="s">
        <v>6</v>
      </c>
      <c r="D12" s="1" t="s">
        <v>6</v>
      </c>
      <c r="F12" s="1" t="s">
        <v>6</v>
      </c>
      <c r="H12" s="1" t="s">
        <v>6</v>
      </c>
    </row>
    <row r="15" spans="1:10" ht="12.75">
      <c r="A15" s="26" t="s">
        <v>7</v>
      </c>
      <c r="B15" s="27">
        <v>70079</v>
      </c>
      <c r="D15" s="27">
        <v>51053</v>
      </c>
      <c r="F15" s="27">
        <v>265975</v>
      </c>
      <c r="H15" s="27">
        <v>205316</v>
      </c>
      <c r="J15" s="35"/>
    </row>
    <row r="17" spans="1:8" ht="13.5" thickBot="1">
      <c r="A17" s="26" t="s">
        <v>8</v>
      </c>
      <c r="B17" s="28">
        <v>-56735</v>
      </c>
      <c r="D17" s="28">
        <v>-40728</v>
      </c>
      <c r="F17" s="28">
        <v>-223937</v>
      </c>
      <c r="H17" s="28">
        <v>-168153</v>
      </c>
    </row>
    <row r="19" spans="1:8" ht="12.75">
      <c r="A19" s="26" t="s">
        <v>9</v>
      </c>
      <c r="B19" s="27">
        <f>SUM(B15:B18)</f>
        <v>13344</v>
      </c>
      <c r="D19" s="27">
        <f>SUM(D15:D18)</f>
        <v>10325</v>
      </c>
      <c r="F19" s="27">
        <f>SUM(F15:F18)</f>
        <v>42038</v>
      </c>
      <c r="H19" s="27">
        <f>SUM(H15:H18)</f>
        <v>37163</v>
      </c>
    </row>
    <row r="21" spans="1:8" ht="13.5" thickBot="1">
      <c r="A21" s="26" t="s">
        <v>10</v>
      </c>
      <c r="B21" s="28">
        <v>410</v>
      </c>
      <c r="D21" s="28">
        <v>414</v>
      </c>
      <c r="F21" s="28">
        <v>1283</v>
      </c>
      <c r="H21" s="28">
        <v>973</v>
      </c>
    </row>
    <row r="22" spans="2:8" ht="12.75">
      <c r="B22" s="27">
        <f>SUM(B19:B21)</f>
        <v>13754</v>
      </c>
      <c r="D22" s="27">
        <f>SUM(D19:D21)</f>
        <v>10739</v>
      </c>
      <c r="F22" s="27">
        <f>SUM(F19:F21)</f>
        <v>43321</v>
      </c>
      <c r="H22" s="27">
        <f>SUM(H19:H21)</f>
        <v>38136</v>
      </c>
    </row>
    <row r="24" spans="1:8" ht="12.75">
      <c r="A24" s="26" t="s">
        <v>12</v>
      </c>
      <c r="B24" s="27">
        <v>-3733</v>
      </c>
      <c r="D24" s="27">
        <v>-2405</v>
      </c>
      <c r="F24" s="27">
        <v>-11658</v>
      </c>
      <c r="H24" s="27">
        <v>-8132</v>
      </c>
    </row>
    <row r="25" spans="1:8" ht="13.5" thickBot="1">
      <c r="A25" s="26" t="s">
        <v>43</v>
      </c>
      <c r="B25" s="28">
        <v>-762</v>
      </c>
      <c r="D25" s="28">
        <v>-762</v>
      </c>
      <c r="F25" s="28">
        <v>-3048</v>
      </c>
      <c r="H25" s="28">
        <v>-3047</v>
      </c>
    </row>
    <row r="26" spans="2:8" ht="12.75">
      <c r="B26" s="29"/>
      <c r="D26" s="29"/>
      <c r="F26" s="29"/>
      <c r="H26" s="29"/>
    </row>
    <row r="28" spans="1:8" ht="12.75">
      <c r="A28" s="26" t="s">
        <v>11</v>
      </c>
      <c r="B28" s="27">
        <f>SUM(B22:B27)</f>
        <v>9259</v>
      </c>
      <c r="D28" s="27">
        <f>SUM(D22:D25)</f>
        <v>7572</v>
      </c>
      <c r="F28" s="27">
        <f>SUM(F22:F25)</f>
        <v>28615</v>
      </c>
      <c r="H28" s="27">
        <f>SUM(H22:H25)</f>
        <v>26957</v>
      </c>
    </row>
    <row r="30" spans="1:8" ht="13.5" thickBot="1">
      <c r="A30" s="26" t="s">
        <v>13</v>
      </c>
      <c r="B30" s="49">
        <v>-1084</v>
      </c>
      <c r="D30" s="28">
        <v>-146</v>
      </c>
      <c r="F30" s="28">
        <v>-3197</v>
      </c>
      <c r="H30" s="28">
        <v>-1065</v>
      </c>
    </row>
    <row r="32" spans="1:8" ht="12.75">
      <c r="A32" s="26" t="s">
        <v>14</v>
      </c>
      <c r="B32" s="27">
        <f>SUM(B28:B30)</f>
        <v>8175</v>
      </c>
      <c r="D32" s="27">
        <f>SUM(D28:D30)</f>
        <v>7426</v>
      </c>
      <c r="F32" s="27">
        <f>SUM(F28:F30)</f>
        <v>25418</v>
      </c>
      <c r="H32" s="27">
        <f>SUM(H28:H30)</f>
        <v>25892</v>
      </c>
    </row>
    <row r="34" spans="1:8" ht="13.5" thickBot="1">
      <c r="A34" s="26" t="s">
        <v>15</v>
      </c>
      <c r="B34" s="28">
        <v>-3402</v>
      </c>
      <c r="D34" s="28">
        <v>-2566</v>
      </c>
      <c r="F34" s="28">
        <v>-9251</v>
      </c>
      <c r="H34" s="28">
        <v>-8420</v>
      </c>
    </row>
    <row r="36" spans="1:8" ht="12.75">
      <c r="A36" s="26" t="s">
        <v>16</v>
      </c>
      <c r="B36" s="27">
        <f>SUM(B32:B35)</f>
        <v>4773</v>
      </c>
      <c r="D36" s="27">
        <f>SUM(D32:D35)</f>
        <v>4860</v>
      </c>
      <c r="F36" s="27">
        <f>SUM(F32:F35)</f>
        <v>16167</v>
      </c>
      <c r="H36" s="27">
        <f>SUM(H32:H35)</f>
        <v>17472</v>
      </c>
    </row>
    <row r="38" spans="1:8" ht="13.5" thickBot="1">
      <c r="A38" s="26" t="s">
        <v>49</v>
      </c>
      <c r="B38" s="28">
        <v>0</v>
      </c>
      <c r="D38" s="28">
        <v>0</v>
      </c>
      <c r="F38" s="28">
        <v>26</v>
      </c>
      <c r="H38" s="28">
        <v>-2013</v>
      </c>
    </row>
    <row r="40" spans="1:8" ht="13.5" thickBot="1">
      <c r="A40" s="26" t="s">
        <v>139</v>
      </c>
      <c r="B40" s="30">
        <f>SUM(B36:B39)</f>
        <v>4773</v>
      </c>
      <c r="D40" s="30">
        <f>SUM(D36:D39)</f>
        <v>4860</v>
      </c>
      <c r="F40" s="30">
        <f>SUM(F36:F39)</f>
        <v>16193</v>
      </c>
      <c r="H40" s="30">
        <f>SUM(H36:H39)</f>
        <v>15459</v>
      </c>
    </row>
    <row r="41" ht="13.5" thickTop="1"/>
    <row r="43" spans="1:8" ht="13.5" thickBot="1">
      <c r="A43" s="26" t="s">
        <v>50</v>
      </c>
      <c r="B43" s="50">
        <v>4.2</v>
      </c>
      <c r="D43" s="31">
        <v>4.7</v>
      </c>
      <c r="F43" s="47">
        <v>14.2</v>
      </c>
      <c r="H43" s="31">
        <v>18.6</v>
      </c>
    </row>
    <row r="44" spans="1:8" ht="13.5" thickBot="1">
      <c r="A44" s="26" t="s">
        <v>103</v>
      </c>
      <c r="B44" s="51">
        <v>3.9</v>
      </c>
      <c r="D44" s="32">
        <v>4.1</v>
      </c>
      <c r="F44" s="48">
        <v>13.4</v>
      </c>
      <c r="H44" s="32">
        <v>16.7</v>
      </c>
    </row>
    <row r="47" ht="12.75">
      <c r="A47" s="5"/>
    </row>
    <row r="48" ht="12.75">
      <c r="A48" s="5"/>
    </row>
    <row r="49" ht="12.75">
      <c r="A49" s="5"/>
    </row>
    <row r="50" ht="12.75">
      <c r="A50" s="5"/>
    </row>
    <row r="51" ht="12.75">
      <c r="A51" s="5"/>
    </row>
    <row r="52" ht="12.75">
      <c r="A52" s="5"/>
    </row>
    <row r="53" spans="1:8" ht="12.75" customHeight="1">
      <c r="A53" s="84" t="s">
        <v>107</v>
      </c>
      <c r="B53" s="85"/>
      <c r="C53" s="85"/>
      <c r="D53" s="85"/>
      <c r="E53" s="85"/>
      <c r="F53" s="85"/>
      <c r="G53" s="85"/>
      <c r="H53" s="85"/>
    </row>
    <row r="54" spans="1:8" ht="12.75">
      <c r="A54" s="85"/>
      <c r="B54" s="85"/>
      <c r="C54" s="85"/>
      <c r="D54" s="85"/>
      <c r="E54" s="85"/>
      <c r="F54" s="85"/>
      <c r="G54" s="85"/>
      <c r="H54" s="85"/>
    </row>
    <row r="55" spans="1:8" ht="12.75">
      <c r="A55" s="36"/>
      <c r="B55" s="40"/>
      <c r="C55" s="36"/>
      <c r="D55" s="36"/>
      <c r="E55" s="36"/>
      <c r="F55" s="40"/>
      <c r="G55" s="36"/>
      <c r="H55" s="36"/>
    </row>
    <row r="56" spans="1:8" ht="12.75">
      <c r="A56" s="5"/>
      <c r="B56" s="33"/>
      <c r="C56" s="33"/>
      <c r="D56" s="33"/>
      <c r="E56" s="33"/>
      <c r="F56" s="33"/>
      <c r="G56" s="33"/>
      <c r="H56" s="33"/>
    </row>
    <row r="57" spans="1:8" ht="12.75">
      <c r="A57" s="5"/>
      <c r="B57" s="33"/>
      <c r="C57" s="33"/>
      <c r="D57" s="33"/>
      <c r="E57" s="33"/>
      <c r="F57" s="33"/>
      <c r="G57" s="33"/>
      <c r="H57" s="33"/>
    </row>
    <row r="58" spans="1:8" ht="12.75">
      <c r="A58" s="5"/>
      <c r="B58" s="33"/>
      <c r="C58" s="33"/>
      <c r="D58" s="33"/>
      <c r="E58" s="33"/>
      <c r="F58" s="33"/>
      <c r="G58" s="33"/>
      <c r="H58" s="33"/>
    </row>
    <row r="59" spans="1:8" ht="12.75">
      <c r="A59" s="5"/>
      <c r="B59" s="33"/>
      <c r="C59" s="33"/>
      <c r="D59" s="33"/>
      <c r="E59" s="33"/>
      <c r="F59" s="33"/>
      <c r="G59" s="33"/>
      <c r="H59" s="33"/>
    </row>
  </sheetData>
  <mergeCells count="6">
    <mergeCell ref="A53:H54"/>
    <mergeCell ref="B7:D7"/>
    <mergeCell ref="F7:H7"/>
    <mergeCell ref="A1:I1"/>
    <mergeCell ref="A2:I2"/>
    <mergeCell ref="A3:I3"/>
  </mergeCells>
  <printOptions/>
  <pageMargins left="0.75" right="0.17" top="1" bottom="0.75" header="0.49" footer="0.41"/>
  <pageSetup horizontalDpi="600" verticalDpi="600" orientation="portrait" paperSize="9" scale="90"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workbookViewId="0" topLeftCell="A21">
      <selection activeCell="A28" sqref="A28"/>
    </sheetView>
  </sheetViews>
  <sheetFormatPr defaultColWidth="9.140625" defaultRowHeight="12.75"/>
  <cols>
    <col min="1" max="1" width="45.57421875" style="0" customWidth="1"/>
    <col min="2" max="2" width="21.7109375" style="38" customWidth="1"/>
    <col min="3" max="3" width="1.7109375" style="0" customWidth="1"/>
    <col min="4" max="4" width="21.7109375" style="2" customWidth="1"/>
    <col min="5" max="5" width="6.7109375" style="0" customWidth="1"/>
  </cols>
  <sheetData>
    <row r="1" spans="1:5" ht="15.75">
      <c r="A1" s="87" t="s">
        <v>54</v>
      </c>
      <c r="B1" s="87"/>
      <c r="C1" s="87"/>
      <c r="D1" s="87"/>
      <c r="E1" s="87"/>
    </row>
    <row r="2" spans="1:5" ht="15.75">
      <c r="A2" s="87" t="s">
        <v>109</v>
      </c>
      <c r="B2" s="87"/>
      <c r="C2" s="87"/>
      <c r="D2" s="87"/>
      <c r="E2" s="87"/>
    </row>
    <row r="3" spans="1:5" ht="15.75">
      <c r="A3" s="87" t="s">
        <v>122</v>
      </c>
      <c r="B3" s="87"/>
      <c r="C3" s="87"/>
      <c r="D3" s="87"/>
      <c r="E3" s="87"/>
    </row>
    <row r="4" ht="12.75"/>
    <row r="5" spans="1:4" ht="12.75">
      <c r="A5" s="14"/>
      <c r="B5" s="37"/>
      <c r="C5" s="14"/>
      <c r="D5" s="16"/>
    </row>
    <row r="6" spans="1:4" ht="12.75">
      <c r="A6" s="14"/>
      <c r="B6" s="37"/>
      <c r="C6" s="14"/>
      <c r="D6" s="1" t="s">
        <v>17</v>
      </c>
    </row>
    <row r="7" spans="1:4" ht="12.75">
      <c r="A7" s="14"/>
      <c r="B7" s="1" t="s">
        <v>137</v>
      </c>
      <c r="C7" s="14"/>
      <c r="D7" s="1" t="s">
        <v>137</v>
      </c>
    </row>
    <row r="8" spans="1:4" ht="12.75">
      <c r="A8" s="14"/>
      <c r="B8" s="53" t="s">
        <v>136</v>
      </c>
      <c r="C8" s="14"/>
      <c r="D8" s="53" t="s">
        <v>138</v>
      </c>
    </row>
    <row r="9" spans="1:4" ht="12.75">
      <c r="A9" s="14"/>
      <c r="B9" s="1" t="s">
        <v>6</v>
      </c>
      <c r="C9" s="14"/>
      <c r="D9" s="1" t="s">
        <v>6</v>
      </c>
    </row>
    <row r="10" spans="1:4" ht="12.75">
      <c r="A10" s="14"/>
      <c r="B10" s="15"/>
      <c r="C10" s="14"/>
      <c r="D10" s="16"/>
    </row>
    <row r="11" spans="1:4" ht="12.75">
      <c r="A11" s="14"/>
      <c r="B11" s="15"/>
      <c r="C11" s="14"/>
      <c r="D11" s="16"/>
    </row>
    <row r="12" spans="1:4" ht="12.75">
      <c r="A12" s="14" t="s">
        <v>89</v>
      </c>
      <c r="B12" s="15">
        <v>19359</v>
      </c>
      <c r="C12" s="14"/>
      <c r="D12" s="16">
        <f>21056</f>
        <v>21056</v>
      </c>
    </row>
    <row r="13" spans="1:4" ht="12.75">
      <c r="A13" s="14" t="s">
        <v>90</v>
      </c>
      <c r="B13" s="15">
        <v>3931</v>
      </c>
      <c r="C13" s="14"/>
      <c r="D13" s="16">
        <v>2877</v>
      </c>
    </row>
    <row r="14" spans="1:4" ht="12.75">
      <c r="A14" s="14" t="s">
        <v>88</v>
      </c>
      <c r="B14" s="15">
        <v>39013</v>
      </c>
      <c r="C14" s="14"/>
      <c r="D14" s="16">
        <v>0</v>
      </c>
    </row>
    <row r="15" spans="1:4" ht="12.75">
      <c r="A15" s="14" t="s">
        <v>91</v>
      </c>
      <c r="B15" s="15">
        <f>270+4500</f>
        <v>4770</v>
      </c>
      <c r="C15" s="14"/>
      <c r="D15" s="16">
        <v>270</v>
      </c>
    </row>
    <row r="16" spans="1:4" ht="12.75" customHeight="1" hidden="1">
      <c r="A16" s="14" t="s">
        <v>46</v>
      </c>
      <c r="B16" s="15">
        <v>0</v>
      </c>
      <c r="C16" s="14"/>
      <c r="D16" s="16"/>
    </row>
    <row r="17" spans="1:4" ht="13.5" thickBot="1">
      <c r="A17" s="14" t="s">
        <v>92</v>
      </c>
      <c r="B17" s="41">
        <v>70101</v>
      </c>
      <c r="C17" s="14"/>
      <c r="D17" s="17">
        <v>73111</v>
      </c>
    </row>
    <row r="18" spans="1:4" ht="12.75">
      <c r="A18" s="14"/>
      <c r="B18" s="15">
        <f>SUM(B12:B17)</f>
        <v>137174</v>
      </c>
      <c r="C18" s="14"/>
      <c r="D18" s="16">
        <f>SUM(D12:D17)</f>
        <v>97314</v>
      </c>
    </row>
    <row r="19" spans="1:4" ht="6" customHeight="1">
      <c r="A19" s="14"/>
      <c r="B19" s="15"/>
      <c r="C19" s="14"/>
      <c r="D19" s="18"/>
    </row>
    <row r="20" spans="1:4" ht="12.75">
      <c r="A20" s="8" t="s">
        <v>144</v>
      </c>
      <c r="B20" s="15"/>
      <c r="C20" s="14"/>
      <c r="D20" s="18"/>
    </row>
    <row r="21" spans="1:4" ht="6" customHeight="1" thickBot="1">
      <c r="A21" s="14"/>
      <c r="B21" s="41"/>
      <c r="C21" s="14"/>
      <c r="D21" s="17"/>
    </row>
    <row r="22" spans="1:4" ht="12.75">
      <c r="A22" s="14" t="s">
        <v>67</v>
      </c>
      <c r="B22" s="42">
        <v>123416</v>
      </c>
      <c r="C22" s="14"/>
      <c r="D22" s="20">
        <f>40078+34826+7937</f>
        <v>82841</v>
      </c>
    </row>
    <row r="23" spans="1:4" ht="12.75">
      <c r="A23" s="14" t="s">
        <v>68</v>
      </c>
      <c r="B23" s="42">
        <v>111</v>
      </c>
      <c r="C23" s="14"/>
      <c r="D23" s="20">
        <v>65</v>
      </c>
    </row>
    <row r="24" spans="1:4" ht="12.75">
      <c r="A24" s="14" t="s">
        <v>101</v>
      </c>
      <c r="B24" s="42">
        <v>24319</v>
      </c>
      <c r="C24" s="14"/>
      <c r="D24" s="20">
        <v>10227</v>
      </c>
    </row>
    <row r="25" spans="1:4" ht="13.5" thickBot="1">
      <c r="A25" s="14" t="s">
        <v>69</v>
      </c>
      <c r="B25" s="42">
        <v>3751</v>
      </c>
      <c r="C25" s="14"/>
      <c r="D25" s="20">
        <v>6147</v>
      </c>
    </row>
    <row r="26" spans="1:4" ht="13.5" thickBot="1">
      <c r="A26" s="14"/>
      <c r="B26" s="43">
        <f>SUM(B22:B25)</f>
        <v>151597</v>
      </c>
      <c r="C26" s="14"/>
      <c r="D26" s="21">
        <f>SUM(D22:D25)</f>
        <v>99280</v>
      </c>
    </row>
    <row r="27" spans="1:4" ht="12.75">
      <c r="A27" s="14"/>
      <c r="B27" s="42"/>
      <c r="C27" s="14"/>
      <c r="D27" s="20"/>
    </row>
    <row r="28" spans="1:4" ht="12.75">
      <c r="A28" s="8" t="s">
        <v>70</v>
      </c>
      <c r="B28" s="42"/>
      <c r="C28" s="14"/>
      <c r="D28" s="20"/>
    </row>
    <row r="29" spans="1:4" ht="6" customHeight="1">
      <c r="A29" s="14"/>
      <c r="B29" s="42"/>
      <c r="C29" s="14"/>
      <c r="D29" s="20"/>
    </row>
    <row r="30" spans="1:4" ht="12.75">
      <c r="A30" s="14" t="s">
        <v>71</v>
      </c>
      <c r="B30" s="42">
        <v>53875</v>
      </c>
      <c r="C30" s="14"/>
      <c r="D30" s="20">
        <f>24349+15658+2130-1</f>
        <v>42136</v>
      </c>
    </row>
    <row r="31" spans="1:4" ht="12.75">
      <c r="A31" s="14" t="s">
        <v>72</v>
      </c>
      <c r="B31" s="42">
        <v>2009</v>
      </c>
      <c r="C31" s="14"/>
      <c r="D31" s="20">
        <v>2063</v>
      </c>
    </row>
    <row r="32" spans="1:4" ht="12.75">
      <c r="A32" s="14" t="s">
        <v>73</v>
      </c>
      <c r="B32" s="42">
        <v>10001</v>
      </c>
      <c r="C32" s="14"/>
      <c r="D32" s="20">
        <v>5653</v>
      </c>
    </row>
    <row r="33" spans="1:4" ht="13.5" thickBot="1">
      <c r="A33" s="14" t="s">
        <v>74</v>
      </c>
      <c r="B33" s="42">
        <v>2025</v>
      </c>
      <c r="C33" s="14"/>
      <c r="D33" s="20">
        <v>1786</v>
      </c>
    </row>
    <row r="34" spans="1:4" ht="13.5" hidden="1" thickBot="1">
      <c r="A34" s="14" t="s">
        <v>47</v>
      </c>
      <c r="B34" s="42">
        <v>0</v>
      </c>
      <c r="C34" s="14"/>
      <c r="D34" s="20"/>
    </row>
    <row r="35" spans="1:4" ht="13.5" thickBot="1">
      <c r="A35" s="14"/>
      <c r="B35" s="43">
        <f>SUM(B30:B34)</f>
        <v>67910</v>
      </c>
      <c r="C35" s="14"/>
      <c r="D35" s="21">
        <f>SUM(D30:D33)</f>
        <v>51638</v>
      </c>
    </row>
    <row r="36" spans="1:4" ht="8.25" customHeight="1">
      <c r="A36" s="14"/>
      <c r="B36" s="37"/>
      <c r="C36" s="14"/>
      <c r="D36" s="16"/>
    </row>
    <row r="37" spans="1:4" ht="12.75">
      <c r="A37" s="8" t="s">
        <v>75</v>
      </c>
      <c r="B37" s="15">
        <f>+B26-B35</f>
        <v>83687</v>
      </c>
      <c r="C37" s="14"/>
      <c r="D37" s="15">
        <f>+D26-D35</f>
        <v>47642</v>
      </c>
    </row>
    <row r="38" spans="1:4" ht="8.25" customHeight="1" thickBot="1">
      <c r="A38" s="8"/>
      <c r="B38" s="37"/>
      <c r="C38" s="14"/>
      <c r="D38" s="16"/>
    </row>
    <row r="39" spans="1:4" ht="13.5" thickBot="1">
      <c r="A39" s="14"/>
      <c r="B39" s="22">
        <f>+B18+B37</f>
        <v>220861</v>
      </c>
      <c r="C39" s="14"/>
      <c r="D39" s="22">
        <f>+D18+D37</f>
        <v>144956</v>
      </c>
    </row>
    <row r="40" spans="1:4" ht="12.75">
      <c r="A40" s="14"/>
      <c r="B40" s="37"/>
      <c r="C40" s="14"/>
      <c r="D40" s="16"/>
    </row>
    <row r="41" spans="1:4" ht="12.75">
      <c r="A41" s="8" t="s">
        <v>76</v>
      </c>
      <c r="B41" s="37"/>
      <c r="C41" s="14"/>
      <c r="D41" s="16"/>
    </row>
    <row r="42" spans="1:4" ht="6" customHeight="1">
      <c r="A42" s="14"/>
      <c r="B42" s="37"/>
      <c r="C42" s="14"/>
      <c r="D42" s="16"/>
    </row>
    <row r="43" spans="1:4" ht="12.75">
      <c r="A43" s="14" t="s">
        <v>77</v>
      </c>
      <c r="B43" s="15">
        <v>113749</v>
      </c>
      <c r="C43" s="14"/>
      <c r="D43" s="16">
        <v>113637</v>
      </c>
    </row>
    <row r="44" spans="1:4" ht="13.5" thickBot="1">
      <c r="A44" s="14" t="s">
        <v>78</v>
      </c>
      <c r="B44" s="41">
        <v>31807</v>
      </c>
      <c r="C44" s="14"/>
      <c r="D44" s="17">
        <f>17894+1</f>
        <v>17895</v>
      </c>
    </row>
    <row r="45" spans="1:4" ht="12.75">
      <c r="A45" s="14" t="s">
        <v>145</v>
      </c>
      <c r="B45" s="15">
        <f>SUM(B43:B44)</f>
        <v>145556</v>
      </c>
      <c r="C45" s="14"/>
      <c r="D45" s="16">
        <f>SUM(D43:D44)</f>
        <v>131532</v>
      </c>
    </row>
    <row r="46" spans="1:4" ht="12.75" hidden="1">
      <c r="A46" s="14" t="s">
        <v>18</v>
      </c>
      <c r="B46" s="37">
        <v>0</v>
      </c>
      <c r="C46" s="14"/>
      <c r="D46" s="16">
        <v>0</v>
      </c>
    </row>
    <row r="47" spans="1:4" ht="12.75">
      <c r="A47" s="14"/>
      <c r="B47" s="37"/>
      <c r="C47" s="14"/>
      <c r="D47" s="16"/>
    </row>
    <row r="48" spans="1:4" ht="13.5" thickBot="1">
      <c r="A48" s="8" t="s">
        <v>79</v>
      </c>
      <c r="B48" s="37"/>
      <c r="C48" s="14"/>
      <c r="D48" s="16"/>
    </row>
    <row r="49" spans="1:4" ht="12.75">
      <c r="A49" s="14" t="s">
        <v>80</v>
      </c>
      <c r="B49" s="44">
        <v>10199</v>
      </c>
      <c r="C49" s="14"/>
      <c r="D49" s="19">
        <v>10062</v>
      </c>
    </row>
    <row r="50" spans="1:4" ht="12.75">
      <c r="A50" s="14" t="s">
        <v>81</v>
      </c>
      <c r="B50" s="42">
        <v>0</v>
      </c>
      <c r="C50" s="14"/>
      <c r="D50" s="20">
        <v>52</v>
      </c>
    </row>
    <row r="51" spans="1:4" ht="12.75">
      <c r="A51" s="14" t="s">
        <v>82</v>
      </c>
      <c r="B51" s="42">
        <v>1103</v>
      </c>
      <c r="C51" s="14"/>
      <c r="D51" s="20">
        <v>1848</v>
      </c>
    </row>
    <row r="52" spans="1:4" ht="12.75">
      <c r="A52" s="14" t="s">
        <v>83</v>
      </c>
      <c r="B52" s="42">
        <v>63000</v>
      </c>
      <c r="C52" s="14"/>
      <c r="D52" s="20">
        <v>0</v>
      </c>
    </row>
    <row r="53" spans="1:4" ht="13.5" thickBot="1">
      <c r="A53" s="14" t="s">
        <v>93</v>
      </c>
      <c r="B53" s="45">
        <v>1003</v>
      </c>
      <c r="C53" s="14"/>
      <c r="D53" s="23">
        <v>1462</v>
      </c>
    </row>
    <row r="54" spans="1:4" ht="13.5" thickBot="1">
      <c r="A54" s="14"/>
      <c r="B54" s="15">
        <f>SUM(B49:B53)</f>
        <v>75305</v>
      </c>
      <c r="C54" s="14"/>
      <c r="D54" s="16">
        <f>SUM(D49:D53)</f>
        <v>13424</v>
      </c>
    </row>
    <row r="55" spans="1:4" ht="13.5" thickBot="1">
      <c r="A55" s="14"/>
      <c r="B55" s="22">
        <f>+B45+B54</f>
        <v>220861</v>
      </c>
      <c r="C55" s="14"/>
      <c r="D55" s="22">
        <f>+D45+D54</f>
        <v>144956</v>
      </c>
    </row>
    <row r="56" spans="1:4" ht="12.75">
      <c r="A56" s="14"/>
      <c r="B56" s="37"/>
      <c r="C56" s="14"/>
      <c r="D56" s="16"/>
    </row>
    <row r="57" spans="1:4" ht="13.5" thickBot="1">
      <c r="A57" s="14" t="s">
        <v>42</v>
      </c>
      <c r="B57" s="46">
        <v>66.33</v>
      </c>
      <c r="C57" s="14"/>
      <c r="D57" s="24">
        <v>51.41</v>
      </c>
    </row>
    <row r="58" spans="1:4" ht="12.75">
      <c r="A58" s="14"/>
      <c r="B58" s="37"/>
      <c r="C58" s="14"/>
      <c r="D58" s="16"/>
    </row>
    <row r="59" ht="12.75"/>
    <row r="60" ht="12.75"/>
    <row r="61" ht="12.75"/>
    <row r="62" spans="1:4" ht="12.75" customHeight="1">
      <c r="A62" s="88" t="s">
        <v>108</v>
      </c>
      <c r="B62" s="88"/>
      <c r="C62" s="88"/>
      <c r="D62" s="88"/>
    </row>
    <row r="63" spans="1:4" ht="12.75">
      <c r="A63" s="88"/>
      <c r="B63" s="88"/>
      <c r="C63" s="88"/>
      <c r="D63" s="88"/>
    </row>
    <row r="64" spans="1:4" ht="12.75">
      <c r="A64" s="54"/>
      <c r="B64" s="54"/>
      <c r="C64" s="54"/>
      <c r="D64" s="54"/>
    </row>
  </sheetData>
  <mergeCells count="4">
    <mergeCell ref="A1:E1"/>
    <mergeCell ref="A2:E2"/>
    <mergeCell ref="A3:E3"/>
    <mergeCell ref="A62:D63"/>
  </mergeCells>
  <printOptions/>
  <pageMargins left="0.75" right="0.17" top="0.75" bottom="0.5" header="0.38" footer="0.38"/>
  <pageSetup fitToHeight="1" fitToWidth="1" horizontalDpi="600" verticalDpi="600" orientation="portrait" paperSize="9" scale="98" r:id="rId3"/>
  <headerFooter alignWithMargins="0">
    <oddFooter>&amp;C2</oddFooter>
  </headerFooter>
  <legacyDrawing r:id="rId2"/>
</worksheet>
</file>

<file path=xl/worksheets/sheet3.xml><?xml version="1.0" encoding="utf-8"?>
<worksheet xmlns="http://schemas.openxmlformats.org/spreadsheetml/2006/main" xmlns:r="http://schemas.openxmlformats.org/officeDocument/2006/relationships">
  <dimension ref="A1:J56"/>
  <sheetViews>
    <sheetView workbookViewId="0" topLeftCell="A4">
      <selection activeCell="A4" sqref="A4"/>
    </sheetView>
  </sheetViews>
  <sheetFormatPr defaultColWidth="9.140625" defaultRowHeight="12.75"/>
  <cols>
    <col min="1" max="1" width="28.57421875" style="26" customWidth="1"/>
    <col min="2" max="2" width="12.7109375" style="27" customWidth="1"/>
    <col min="3" max="3" width="1.57421875" style="27" customWidth="1"/>
    <col min="4" max="5" width="13.7109375" style="27" customWidth="1"/>
    <col min="6" max="6" width="1.57421875" style="27" customWidth="1"/>
    <col min="7" max="7" width="14.7109375" style="27" customWidth="1"/>
    <col min="8" max="8" width="1.57421875" style="27" customWidth="1"/>
    <col min="9" max="9" width="13.00390625" style="27" customWidth="1"/>
    <col min="10" max="10" width="10.57421875" style="26" customWidth="1"/>
    <col min="11" max="16384" width="9.140625" style="26" customWidth="1"/>
  </cols>
  <sheetData>
    <row r="1" spans="1:10" ht="16.5">
      <c r="A1" s="87" t="s">
        <v>54</v>
      </c>
      <c r="B1" s="87"/>
      <c r="C1" s="87"/>
      <c r="D1" s="87"/>
      <c r="E1" s="87"/>
      <c r="F1" s="87"/>
      <c r="G1" s="87"/>
      <c r="H1" s="87"/>
      <c r="I1" s="87"/>
      <c r="J1" s="87"/>
    </row>
    <row r="2" spans="1:10" ht="15.75">
      <c r="A2" s="87" t="s">
        <v>110</v>
      </c>
      <c r="B2" s="87"/>
      <c r="C2" s="87"/>
      <c r="D2" s="87"/>
      <c r="E2" s="87"/>
      <c r="F2" s="87"/>
      <c r="G2" s="87"/>
      <c r="H2" s="87"/>
      <c r="I2" s="87"/>
      <c r="J2" s="87"/>
    </row>
    <row r="3" spans="1:10" ht="15.75">
      <c r="A3" s="87" t="s">
        <v>143</v>
      </c>
      <c r="B3" s="87"/>
      <c r="C3" s="87"/>
      <c r="D3" s="87"/>
      <c r="E3" s="87"/>
      <c r="F3" s="87"/>
      <c r="G3" s="87"/>
      <c r="H3" s="87"/>
      <c r="I3" s="87"/>
      <c r="J3" s="87"/>
    </row>
    <row r="7" spans="2:9" ht="13.5" thickBot="1">
      <c r="B7" s="9"/>
      <c r="C7" s="9"/>
      <c r="D7" s="10"/>
      <c r="E7" s="11" t="s">
        <v>38</v>
      </c>
      <c r="F7" s="9"/>
      <c r="G7" s="11"/>
      <c r="H7" s="13" t="s">
        <v>64</v>
      </c>
      <c r="I7" s="9"/>
    </row>
    <row r="8" spans="2:9" ht="6" customHeight="1">
      <c r="B8" s="9"/>
      <c r="C8" s="9"/>
      <c r="D8" s="9"/>
      <c r="E8" s="9"/>
      <c r="F8" s="9"/>
      <c r="G8" s="9"/>
      <c r="H8" s="9"/>
      <c r="I8" s="9"/>
    </row>
    <row r="9" spans="2:9" ht="12.75">
      <c r="B9" s="12" t="s">
        <v>66</v>
      </c>
      <c r="C9" s="9"/>
      <c r="D9" s="12" t="s">
        <v>36</v>
      </c>
      <c r="E9" s="12" t="s">
        <v>56</v>
      </c>
      <c r="F9" s="9"/>
      <c r="G9" s="12" t="s">
        <v>65</v>
      </c>
      <c r="H9" s="9"/>
      <c r="I9" s="9"/>
    </row>
    <row r="10" spans="2:9" ht="12.75">
      <c r="B10" s="12" t="s">
        <v>36</v>
      </c>
      <c r="C10" s="9"/>
      <c r="D10" s="12" t="s">
        <v>37</v>
      </c>
      <c r="E10" s="12" t="s">
        <v>37</v>
      </c>
      <c r="F10" s="9"/>
      <c r="G10" s="12" t="s">
        <v>94</v>
      </c>
      <c r="H10" s="9"/>
      <c r="I10" s="12" t="s">
        <v>39</v>
      </c>
    </row>
    <row r="11" spans="2:9" ht="3" customHeight="1">
      <c r="B11" s="1"/>
      <c r="C11" s="9"/>
      <c r="D11" s="1"/>
      <c r="E11" s="1"/>
      <c r="F11" s="9"/>
      <c r="G11" s="1"/>
      <c r="H11" s="9"/>
      <c r="I11" s="1"/>
    </row>
    <row r="12" spans="2:9" ht="12.75">
      <c r="B12" s="12" t="s">
        <v>6</v>
      </c>
      <c r="C12" s="12"/>
      <c r="D12" s="12" t="s">
        <v>6</v>
      </c>
      <c r="E12" s="12" t="s">
        <v>6</v>
      </c>
      <c r="F12" s="12"/>
      <c r="G12" s="12" t="s">
        <v>6</v>
      </c>
      <c r="H12" s="12"/>
      <c r="I12" s="12" t="s">
        <v>6</v>
      </c>
    </row>
    <row r="15" spans="1:9" s="14" customFormat="1" ht="12.75">
      <c r="A15" s="8" t="s">
        <v>60</v>
      </c>
      <c r="B15" s="16">
        <v>10</v>
      </c>
      <c r="C15" s="16"/>
      <c r="D15" s="16">
        <v>0</v>
      </c>
      <c r="E15" s="16">
        <v>0</v>
      </c>
      <c r="F15" s="16"/>
      <c r="G15" s="16">
        <v>-86</v>
      </c>
      <c r="H15" s="16"/>
      <c r="I15" s="16">
        <f>SUM(B15:H15)</f>
        <v>-76</v>
      </c>
    </row>
    <row r="16" spans="1:9" s="14" customFormat="1" ht="12.75">
      <c r="A16" s="14" t="s">
        <v>61</v>
      </c>
      <c r="B16" s="16">
        <v>95239</v>
      </c>
      <c r="C16" s="16"/>
      <c r="D16" s="16">
        <v>0</v>
      </c>
      <c r="E16" s="16">
        <v>0</v>
      </c>
      <c r="F16" s="16"/>
      <c r="G16" s="16">
        <v>0</v>
      </c>
      <c r="H16" s="16"/>
      <c r="I16" s="16">
        <f>SUM(B16:H16)</f>
        <v>95239</v>
      </c>
    </row>
    <row r="17" spans="1:9" s="14" customFormat="1" ht="12.75">
      <c r="A17" s="14" t="s">
        <v>51</v>
      </c>
      <c r="B17" s="16">
        <v>8441</v>
      </c>
      <c r="C17" s="16"/>
      <c r="D17" s="16">
        <v>0</v>
      </c>
      <c r="E17" s="16">
        <v>0</v>
      </c>
      <c r="F17" s="16"/>
      <c r="G17" s="16">
        <v>0</v>
      </c>
      <c r="H17" s="16"/>
      <c r="I17" s="16">
        <f>SUM(B17:G17)</f>
        <v>8441</v>
      </c>
    </row>
    <row r="18" spans="1:9" s="14" customFormat="1" ht="12.75">
      <c r="A18" s="14" t="s">
        <v>52</v>
      </c>
      <c r="B18" s="16">
        <v>9947</v>
      </c>
      <c r="C18" s="16"/>
      <c r="D18" s="16">
        <v>0</v>
      </c>
      <c r="E18" s="16">
        <v>0</v>
      </c>
      <c r="F18" s="16"/>
      <c r="G18" s="16">
        <v>0</v>
      </c>
      <c r="H18" s="16"/>
      <c r="I18" s="16">
        <f>SUM(B18:G18)</f>
        <v>9947</v>
      </c>
    </row>
    <row r="19" spans="1:9" s="14" customFormat="1" ht="12.75">
      <c r="A19" s="14" t="s">
        <v>125</v>
      </c>
      <c r="B19" s="16"/>
      <c r="C19" s="16"/>
      <c r="D19" s="16"/>
      <c r="E19" s="16"/>
      <c r="F19" s="16"/>
      <c r="G19" s="16"/>
      <c r="H19" s="16"/>
      <c r="I19" s="16"/>
    </row>
    <row r="20" spans="1:9" s="14" customFormat="1" ht="12.75">
      <c r="A20" s="14" t="s">
        <v>126</v>
      </c>
      <c r="B20" s="16">
        <v>0</v>
      </c>
      <c r="C20" s="16"/>
      <c r="D20" s="16">
        <v>0</v>
      </c>
      <c r="E20" s="16">
        <v>401</v>
      </c>
      <c r="F20" s="16"/>
      <c r="G20" s="16">
        <v>0</v>
      </c>
      <c r="H20" s="16"/>
      <c r="I20" s="16">
        <f>SUM(B20:H20)</f>
        <v>401</v>
      </c>
    </row>
    <row r="21" spans="1:9" s="14" customFormat="1" ht="12.75">
      <c r="A21" s="14" t="s">
        <v>44</v>
      </c>
      <c r="B21" s="16">
        <v>0</v>
      </c>
      <c r="C21" s="16"/>
      <c r="D21" s="16">
        <v>7200</v>
      </c>
      <c r="E21" s="16">
        <v>0</v>
      </c>
      <c r="F21" s="16"/>
      <c r="G21" s="16">
        <v>0</v>
      </c>
      <c r="H21" s="16"/>
      <c r="I21" s="16">
        <f>SUM(B21:H21)</f>
        <v>7200</v>
      </c>
    </row>
    <row r="22" spans="1:9" s="14" customFormat="1" ht="12.75">
      <c r="A22" s="14" t="s">
        <v>102</v>
      </c>
      <c r="B22" s="16">
        <v>0</v>
      </c>
      <c r="C22" s="16"/>
      <c r="D22" s="16">
        <v>-3174</v>
      </c>
      <c r="E22" s="16">
        <v>0</v>
      </c>
      <c r="F22" s="16"/>
      <c r="G22" s="16">
        <v>0</v>
      </c>
      <c r="H22" s="16"/>
      <c r="I22" s="16">
        <f>SUM(B22:H22)</f>
        <v>-3174</v>
      </c>
    </row>
    <row r="23" spans="1:9" s="14" customFormat="1" ht="12.75">
      <c r="A23" s="14" t="s">
        <v>135</v>
      </c>
      <c r="B23" s="16">
        <v>0</v>
      </c>
      <c r="C23" s="16"/>
      <c r="D23" s="16">
        <v>0</v>
      </c>
      <c r="E23" s="16">
        <v>0</v>
      </c>
      <c r="F23" s="16"/>
      <c r="G23" s="16">
        <v>15459</v>
      </c>
      <c r="H23" s="16"/>
      <c r="I23" s="16">
        <f>SUM(B23:H23)</f>
        <v>15459</v>
      </c>
    </row>
    <row r="24" spans="1:9" s="14" customFormat="1" ht="12.75">
      <c r="A24" s="14" t="s">
        <v>115</v>
      </c>
      <c r="B24" s="16">
        <v>0</v>
      </c>
      <c r="C24" s="16"/>
      <c r="D24" s="16">
        <v>0</v>
      </c>
      <c r="E24" s="16">
        <v>0</v>
      </c>
      <c r="F24" s="16"/>
      <c r="G24" s="16">
        <v>-1905</v>
      </c>
      <c r="H24" s="16"/>
      <c r="I24" s="16">
        <f>SUM(B24:H24)</f>
        <v>-1905</v>
      </c>
    </row>
    <row r="25" spans="1:9" s="14" customFormat="1" ht="13.5" thickBot="1">
      <c r="A25" s="8" t="s">
        <v>123</v>
      </c>
      <c r="B25" s="34">
        <f>SUM(B15:B24)</f>
        <v>113637</v>
      </c>
      <c r="C25" s="34"/>
      <c r="D25" s="34">
        <f>SUM(D15:D24)</f>
        <v>4026</v>
      </c>
      <c r="E25" s="34">
        <f>SUM(E15:E24)</f>
        <v>401</v>
      </c>
      <c r="F25" s="34"/>
      <c r="G25" s="34">
        <f>SUM(G15:G24)</f>
        <v>13468</v>
      </c>
      <c r="H25" s="34">
        <f>SUM(H15:H24)</f>
        <v>0</v>
      </c>
      <c r="I25" s="34">
        <f>SUM(I15:I24)</f>
        <v>131532</v>
      </c>
    </row>
    <row r="29" spans="1:9" s="14" customFormat="1" ht="12.75">
      <c r="A29" s="8" t="s">
        <v>55</v>
      </c>
      <c r="B29" s="16">
        <v>113637</v>
      </c>
      <c r="C29" s="16"/>
      <c r="D29" s="16">
        <v>4026</v>
      </c>
      <c r="E29" s="16">
        <v>401</v>
      </c>
      <c r="F29" s="16"/>
      <c r="G29" s="16">
        <v>13468</v>
      </c>
      <c r="H29" s="16"/>
      <c r="I29" s="16">
        <f aca="true" t="shared" si="0" ref="I29:I39">SUM(B29:G29)</f>
        <v>131532</v>
      </c>
    </row>
    <row r="30" spans="1:9" s="14" customFormat="1" ht="12.75" hidden="1">
      <c r="A30" s="14" t="s">
        <v>61</v>
      </c>
      <c r="B30" s="16">
        <v>0</v>
      </c>
      <c r="C30" s="16"/>
      <c r="D30" s="16">
        <v>0</v>
      </c>
      <c r="E30" s="16">
        <v>0</v>
      </c>
      <c r="F30" s="16"/>
      <c r="G30" s="16">
        <v>0</v>
      </c>
      <c r="H30" s="16"/>
      <c r="I30" s="16">
        <f t="shared" si="0"/>
        <v>0</v>
      </c>
    </row>
    <row r="31" spans="1:9" s="14" customFormat="1" ht="12.75">
      <c r="A31" s="14" t="s">
        <v>51</v>
      </c>
      <c r="B31" s="16">
        <f>52+1+6</f>
        <v>59</v>
      </c>
      <c r="C31" s="16"/>
      <c r="D31" s="16">
        <v>0</v>
      </c>
      <c r="E31" s="16">
        <v>0</v>
      </c>
      <c r="F31" s="16"/>
      <c r="G31" s="16">
        <v>0</v>
      </c>
      <c r="H31" s="16"/>
      <c r="I31" s="16">
        <f t="shared" si="0"/>
        <v>59</v>
      </c>
    </row>
    <row r="32" spans="1:9" s="14" customFormat="1" ht="12.75">
      <c r="A32" s="14" t="s">
        <v>52</v>
      </c>
      <c r="B32" s="16">
        <v>53</v>
      </c>
      <c r="C32" s="16"/>
      <c r="D32" s="16">
        <v>0</v>
      </c>
      <c r="E32" s="16">
        <v>0</v>
      </c>
      <c r="F32" s="16"/>
      <c r="G32" s="16">
        <v>0</v>
      </c>
      <c r="H32" s="16"/>
      <c r="I32" s="16">
        <f t="shared" si="0"/>
        <v>53</v>
      </c>
    </row>
    <row r="33" spans="1:9" s="14" customFormat="1" ht="12.75" hidden="1">
      <c r="A33" s="14" t="s">
        <v>44</v>
      </c>
      <c r="B33" s="16">
        <v>0</v>
      </c>
      <c r="C33" s="16"/>
      <c r="D33" s="16">
        <v>0</v>
      </c>
      <c r="E33" s="16">
        <v>0</v>
      </c>
      <c r="F33" s="16"/>
      <c r="G33" s="16">
        <v>0</v>
      </c>
      <c r="H33" s="16"/>
      <c r="I33" s="16">
        <f t="shared" si="0"/>
        <v>0</v>
      </c>
    </row>
    <row r="34" spans="1:9" s="14" customFormat="1" ht="12.75">
      <c r="A34" s="14" t="s">
        <v>62</v>
      </c>
      <c r="B34" s="16"/>
      <c r="C34" s="16"/>
      <c r="D34" s="16"/>
      <c r="E34" s="16"/>
      <c r="F34" s="16"/>
      <c r="G34" s="16"/>
      <c r="H34" s="16"/>
      <c r="I34" s="16"/>
    </row>
    <row r="35" spans="1:9" s="14" customFormat="1" ht="12.75">
      <c r="A35" s="14" t="s">
        <v>63</v>
      </c>
      <c r="B35" s="16"/>
      <c r="C35" s="16"/>
      <c r="D35" s="16"/>
      <c r="E35" s="16"/>
      <c r="F35" s="16"/>
      <c r="G35" s="16"/>
      <c r="H35" s="16"/>
      <c r="I35" s="16"/>
    </row>
    <row r="36" spans="1:9" s="14" customFormat="1" ht="12.75">
      <c r="A36" s="14" t="s">
        <v>95</v>
      </c>
      <c r="B36" s="16"/>
      <c r="C36" s="16"/>
      <c r="D36" s="16"/>
      <c r="E36" s="16"/>
      <c r="F36" s="16"/>
      <c r="G36" s="16"/>
      <c r="H36" s="16"/>
      <c r="I36" s="16"/>
    </row>
    <row r="37" spans="1:9" s="14" customFormat="1" ht="12.75">
      <c r="A37" s="14" t="s">
        <v>96</v>
      </c>
      <c r="B37" s="16">
        <v>0</v>
      </c>
      <c r="C37" s="16"/>
      <c r="D37" s="16">
        <v>0</v>
      </c>
      <c r="E37" s="16">
        <v>-6</v>
      </c>
      <c r="F37" s="16"/>
      <c r="G37" s="16">
        <v>0</v>
      </c>
      <c r="H37" s="16"/>
      <c r="I37" s="16">
        <f t="shared" si="0"/>
        <v>-6</v>
      </c>
    </row>
    <row r="38" spans="1:9" s="14" customFormat="1" ht="12.75">
      <c r="A38" s="14" t="s">
        <v>135</v>
      </c>
      <c r="B38" s="16">
        <v>0</v>
      </c>
      <c r="C38" s="16"/>
      <c r="D38" s="16">
        <v>0</v>
      </c>
      <c r="E38" s="16">
        <v>0</v>
      </c>
      <c r="F38" s="16"/>
      <c r="G38" s="16">
        <f>'P&amp;L'!F40</f>
        <v>16193</v>
      </c>
      <c r="H38" s="16"/>
      <c r="I38" s="16">
        <f t="shared" si="0"/>
        <v>16193</v>
      </c>
    </row>
    <row r="39" spans="1:9" s="14" customFormat="1" ht="12.75">
      <c r="A39" s="14" t="s">
        <v>48</v>
      </c>
      <c r="B39" s="16">
        <v>0</v>
      </c>
      <c r="C39" s="16"/>
      <c r="D39" s="16">
        <v>0</v>
      </c>
      <c r="E39" s="16">
        <v>0</v>
      </c>
      <c r="F39" s="16"/>
      <c r="G39" s="16">
        <v>-2275</v>
      </c>
      <c r="H39" s="16"/>
      <c r="I39" s="16">
        <f t="shared" si="0"/>
        <v>-2275</v>
      </c>
    </row>
    <row r="40" spans="2:9" s="14" customFormat="1" ht="12.75" hidden="1">
      <c r="B40" s="16"/>
      <c r="C40" s="16"/>
      <c r="D40" s="16"/>
      <c r="E40" s="16"/>
      <c r="F40" s="16"/>
      <c r="G40" s="16"/>
      <c r="H40" s="16"/>
      <c r="I40" s="16"/>
    </row>
    <row r="41" spans="1:9" s="14" customFormat="1" ht="13.5" thickBot="1">
      <c r="A41" s="8" t="s">
        <v>124</v>
      </c>
      <c r="B41" s="34">
        <f>SUM(B29:B40)</f>
        <v>113749</v>
      </c>
      <c r="C41" s="34"/>
      <c r="D41" s="34">
        <f>SUM(D29:D40)</f>
        <v>4026</v>
      </c>
      <c r="E41" s="34">
        <f>SUM(E29:E40)</f>
        <v>395</v>
      </c>
      <c r="F41" s="34"/>
      <c r="G41" s="34">
        <f>SUM(G29:G40)</f>
        <v>27386</v>
      </c>
      <c r="H41" s="34"/>
      <c r="I41" s="34">
        <f>SUM(I29:I40)</f>
        <v>145556</v>
      </c>
    </row>
    <row r="54" spans="1:9" ht="12.75" customHeight="1">
      <c r="A54" s="89" t="s">
        <v>111</v>
      </c>
      <c r="B54" s="89"/>
      <c r="C54" s="89"/>
      <c r="D54" s="89"/>
      <c r="E54" s="89"/>
      <c r="F54" s="89"/>
      <c r="G54" s="89"/>
      <c r="H54" s="89"/>
      <c r="I54" s="89"/>
    </row>
    <row r="55" spans="1:9" ht="12.75">
      <c r="A55" s="89"/>
      <c r="B55" s="89"/>
      <c r="C55" s="89"/>
      <c r="D55" s="89"/>
      <c r="E55" s="89"/>
      <c r="F55" s="89"/>
      <c r="G55" s="89"/>
      <c r="H55" s="89"/>
      <c r="I55" s="89"/>
    </row>
    <row r="56" spans="1:9" ht="12.75">
      <c r="A56" s="55"/>
      <c r="B56" s="55"/>
      <c r="C56" s="55"/>
      <c r="D56" s="55"/>
      <c r="E56" s="55"/>
      <c r="F56" s="55"/>
      <c r="G56" s="55"/>
      <c r="H56" s="55"/>
      <c r="I56" s="55"/>
    </row>
  </sheetData>
  <mergeCells count="4">
    <mergeCell ref="A1:J1"/>
    <mergeCell ref="A2:J2"/>
    <mergeCell ref="A3:J3"/>
    <mergeCell ref="A54:I55"/>
  </mergeCells>
  <printOptions/>
  <pageMargins left="0.75" right="0.17" top="0.75" bottom="0.5" header="0.48" footer="0.38"/>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tabSelected="1" workbookViewId="0" topLeftCell="A27">
      <selection activeCell="A58" sqref="A58"/>
    </sheetView>
  </sheetViews>
  <sheetFormatPr defaultColWidth="9.140625" defaultRowHeight="12.75"/>
  <cols>
    <col min="1" max="1" width="66.7109375" style="3" customWidth="1"/>
    <col min="2" max="2" width="21.7109375" style="63" customWidth="1"/>
    <col min="3" max="3" width="2.7109375" style="64" customWidth="1"/>
    <col min="4" max="4" width="21.7109375" style="64" customWidth="1"/>
  </cols>
  <sheetData>
    <row r="1" spans="1:4" ht="16.5">
      <c r="A1" s="87" t="s">
        <v>54</v>
      </c>
      <c r="B1" s="87"/>
      <c r="C1" s="87"/>
      <c r="D1" s="87"/>
    </row>
    <row r="2" spans="1:4" ht="15.75">
      <c r="A2" s="87" t="s">
        <v>114</v>
      </c>
      <c r="B2" s="87"/>
      <c r="C2" s="87"/>
      <c r="D2" s="87"/>
    </row>
    <row r="3" spans="1:10" ht="15.75">
      <c r="A3" s="87" t="s">
        <v>143</v>
      </c>
      <c r="B3" s="87"/>
      <c r="C3" s="87"/>
      <c r="D3" s="87"/>
      <c r="E3" s="52"/>
      <c r="F3" s="52"/>
      <c r="G3" s="52"/>
      <c r="H3" s="52"/>
      <c r="I3" s="52"/>
      <c r="J3" s="52"/>
    </row>
    <row r="4" spans="1:4" ht="15.75">
      <c r="A4" s="7"/>
      <c r="B4" s="57"/>
      <c r="C4" s="57"/>
      <c r="D4" s="57"/>
    </row>
    <row r="5" spans="1:4" ht="15.75" hidden="1">
      <c r="A5" s="7"/>
      <c r="B5" s="57"/>
      <c r="C5" s="57"/>
      <c r="D5" s="57"/>
    </row>
    <row r="6" spans="2:4" ht="12.75">
      <c r="B6" s="58"/>
      <c r="C6" s="59"/>
      <c r="D6" s="60"/>
    </row>
    <row r="7" spans="2:4" ht="12.75">
      <c r="B7" s="60"/>
      <c r="C7" s="59"/>
      <c r="D7" s="60" t="s">
        <v>17</v>
      </c>
    </row>
    <row r="8" spans="2:4" ht="12.75">
      <c r="B8" s="60" t="s">
        <v>140</v>
      </c>
      <c r="C8" s="59"/>
      <c r="D8" s="60" t="s">
        <v>140</v>
      </c>
    </row>
    <row r="9" spans="2:4" ht="12.75">
      <c r="B9" s="60" t="s">
        <v>134</v>
      </c>
      <c r="C9" s="59"/>
      <c r="D9" s="60" t="s">
        <v>133</v>
      </c>
    </row>
    <row r="10" spans="1:4" ht="12.75">
      <c r="A10" s="14"/>
      <c r="B10" s="61" t="s">
        <v>6</v>
      </c>
      <c r="C10" s="61"/>
      <c r="D10" s="62" t="s">
        <v>6</v>
      </c>
    </row>
    <row r="11" ht="12.75">
      <c r="A11" s="8" t="s">
        <v>84</v>
      </c>
    </row>
    <row r="12" ht="6" customHeight="1">
      <c r="A12" s="14"/>
    </row>
    <row r="13" spans="1:4" ht="12.75">
      <c r="A13" s="14" t="s">
        <v>19</v>
      </c>
      <c r="B13" s="65">
        <v>25418</v>
      </c>
      <c r="C13" s="66"/>
      <c r="D13" s="66">
        <v>25892.037</v>
      </c>
    </row>
    <row r="14" spans="1:4" ht="9" customHeight="1">
      <c r="A14" s="14"/>
      <c r="B14" s="65"/>
      <c r="C14" s="66"/>
      <c r="D14" s="66"/>
    </row>
    <row r="15" spans="1:4" ht="12.75">
      <c r="A15" s="14" t="s">
        <v>20</v>
      </c>
      <c r="B15" s="65"/>
      <c r="C15" s="66"/>
      <c r="D15" s="66"/>
    </row>
    <row r="16" spans="1:4" ht="6" customHeight="1">
      <c r="A16" s="14"/>
      <c r="B16" s="65"/>
      <c r="C16" s="66"/>
      <c r="D16" s="66"/>
    </row>
    <row r="17" spans="1:4" ht="12.75">
      <c r="A17" s="14" t="s">
        <v>21</v>
      </c>
      <c r="B17" s="65">
        <v>3048</v>
      </c>
      <c r="C17" s="66"/>
      <c r="D17" s="66">
        <v>3046.237</v>
      </c>
    </row>
    <row r="18" spans="1:4" ht="12.75">
      <c r="A18" s="14" t="s">
        <v>22</v>
      </c>
      <c r="B18" s="65">
        <v>4640</v>
      </c>
      <c r="C18" s="66"/>
      <c r="D18" s="66">
        <v>3066.694</v>
      </c>
    </row>
    <row r="19" spans="1:4" ht="12.75">
      <c r="A19" s="14" t="s">
        <v>117</v>
      </c>
      <c r="B19" s="66">
        <v>-55</v>
      </c>
      <c r="C19" s="66"/>
      <c r="D19" s="66">
        <v>-103.466</v>
      </c>
    </row>
    <row r="20" spans="1:4" ht="12.75">
      <c r="A20" s="14" t="s">
        <v>104</v>
      </c>
      <c r="B20" s="65">
        <v>0</v>
      </c>
      <c r="C20" s="66"/>
      <c r="D20" s="66">
        <v>23</v>
      </c>
    </row>
    <row r="21" spans="1:4" ht="12.75">
      <c r="A21" s="14" t="s">
        <v>97</v>
      </c>
      <c r="B21" s="65">
        <v>3197</v>
      </c>
      <c r="C21" s="66"/>
      <c r="D21" s="66">
        <v>1065.165</v>
      </c>
    </row>
    <row r="22" spans="1:4" ht="12.75">
      <c r="A22" s="14" t="s">
        <v>23</v>
      </c>
      <c r="B22" s="66">
        <v>-345</v>
      </c>
      <c r="C22" s="66"/>
      <c r="D22" s="66">
        <v>-181.041</v>
      </c>
    </row>
    <row r="23" spans="1:4" ht="13.5" thickBot="1">
      <c r="A23" s="14" t="s">
        <v>98</v>
      </c>
      <c r="B23" s="67">
        <v>26</v>
      </c>
      <c r="C23" s="66"/>
      <c r="D23" s="68">
        <v>-2759.362</v>
      </c>
    </row>
    <row r="24" spans="1:4" ht="12.75">
      <c r="A24" s="14" t="s">
        <v>24</v>
      </c>
      <c r="B24" s="65">
        <f>SUM(B13:B23)</f>
        <v>35929</v>
      </c>
      <c r="C24" s="66"/>
      <c r="D24" s="66">
        <f>SUM(D13:D23)</f>
        <v>30049.264000000003</v>
      </c>
    </row>
    <row r="25" spans="1:4" ht="8.25" customHeight="1">
      <c r="A25" s="14"/>
      <c r="B25" s="65"/>
      <c r="C25" s="66"/>
      <c r="D25" s="66"/>
    </row>
    <row r="26" spans="1:4" ht="13.5" thickBot="1">
      <c r="A26" s="14" t="s">
        <v>25</v>
      </c>
      <c r="B26" s="65"/>
      <c r="C26" s="66"/>
      <c r="D26" s="66"/>
    </row>
    <row r="27" spans="1:4" ht="12.75">
      <c r="A27" s="14" t="s">
        <v>26</v>
      </c>
      <c r="B27" s="69">
        <v>-68062</v>
      </c>
      <c r="C27" s="66"/>
      <c r="D27" s="70">
        <f>-16992.329-13219.806-2268.243</f>
        <v>-32480.378</v>
      </c>
    </row>
    <row r="28" spans="1:4" ht="13.5" thickBot="1">
      <c r="A28" s="14" t="s">
        <v>27</v>
      </c>
      <c r="B28" s="71">
        <v>35958</v>
      </c>
      <c r="C28" s="66"/>
      <c r="D28" s="72">
        <f>2800.172+11004.013+1701.528</f>
        <v>15505.713000000002</v>
      </c>
    </row>
    <row r="29" spans="1:4" ht="13.5" thickBot="1">
      <c r="A29" s="14"/>
      <c r="B29" s="73">
        <f>SUM(B27:B28)</f>
        <v>-32104</v>
      </c>
      <c r="C29" s="66"/>
      <c r="D29" s="74">
        <f>SUM(D27:D28)</f>
        <v>-16974.665</v>
      </c>
    </row>
    <row r="30" spans="1:4" ht="12.75">
      <c r="A30" s="14" t="s">
        <v>120</v>
      </c>
      <c r="B30" s="65">
        <f>B24+B29</f>
        <v>3825</v>
      </c>
      <c r="C30" s="66"/>
      <c r="D30" s="66">
        <f>D24+D29</f>
        <v>13074.599000000002</v>
      </c>
    </row>
    <row r="31" spans="1:4" ht="8.25" customHeight="1">
      <c r="A31" s="14"/>
      <c r="B31" s="65"/>
      <c r="C31" s="66"/>
      <c r="D31" s="66"/>
    </row>
    <row r="32" spans="1:4" ht="13.5" thickBot="1">
      <c r="A32" s="14" t="s">
        <v>28</v>
      </c>
      <c r="B32" s="67">
        <v>-7603</v>
      </c>
      <c r="C32" s="66"/>
      <c r="D32" s="68">
        <v>-7071.419</v>
      </c>
    </row>
    <row r="33" spans="1:4" ht="12.75">
      <c r="A33" s="14" t="s">
        <v>99</v>
      </c>
      <c r="B33" s="65">
        <f>SUM(B30:B32)</f>
        <v>-3778</v>
      </c>
      <c r="C33" s="66"/>
      <c r="D33" s="66">
        <f>SUM(D30:D32)</f>
        <v>6003.180000000002</v>
      </c>
    </row>
    <row r="34" spans="1:4" ht="8.25" customHeight="1">
      <c r="A34" s="14"/>
      <c r="B34" s="65"/>
      <c r="C34" s="66"/>
      <c r="D34" s="66"/>
    </row>
    <row r="35" spans="1:4" ht="12.75">
      <c r="A35" s="8" t="s">
        <v>85</v>
      </c>
      <c r="B35" s="65"/>
      <c r="C35" s="66"/>
      <c r="D35" s="66"/>
    </row>
    <row r="36" spans="1:4" ht="6" customHeight="1" thickBot="1">
      <c r="A36" s="14"/>
      <c r="B36" s="65"/>
      <c r="C36" s="66"/>
      <c r="D36" s="66"/>
    </row>
    <row r="37" spans="1:4" ht="12.75">
      <c r="A37" s="14" t="s">
        <v>29</v>
      </c>
      <c r="B37" s="69">
        <v>-12</v>
      </c>
      <c r="C37" s="66"/>
      <c r="D37" s="70">
        <v>7308.786</v>
      </c>
    </row>
    <row r="38" spans="1:4" ht="12.75">
      <c r="A38" s="25" t="s">
        <v>113</v>
      </c>
      <c r="B38" s="75">
        <v>-4500</v>
      </c>
      <c r="C38" s="66"/>
      <c r="D38" s="76">
        <v>0</v>
      </c>
    </row>
    <row r="39" spans="1:4" ht="12.75">
      <c r="A39" s="14" t="s">
        <v>30</v>
      </c>
      <c r="B39" s="75">
        <v>345</v>
      </c>
      <c r="C39" s="66"/>
      <c r="D39" s="76">
        <v>181.041</v>
      </c>
    </row>
    <row r="40" spans="1:4" ht="12.75">
      <c r="A40" s="14" t="s">
        <v>127</v>
      </c>
      <c r="B40" s="75">
        <v>0</v>
      </c>
      <c r="C40" s="66"/>
      <c r="D40" s="76">
        <v>246.75</v>
      </c>
    </row>
    <row r="41" spans="1:4" ht="12.75">
      <c r="A41" s="14" t="s">
        <v>128</v>
      </c>
      <c r="B41" s="75">
        <v>0</v>
      </c>
      <c r="C41" s="66"/>
      <c r="D41" s="76">
        <v>-949.529</v>
      </c>
    </row>
    <row r="42" spans="1:4" ht="12.75">
      <c r="A42" s="14" t="s">
        <v>57</v>
      </c>
      <c r="B42" s="75">
        <v>0</v>
      </c>
      <c r="C42" s="66"/>
      <c r="D42" s="76">
        <v>-36921.33</v>
      </c>
    </row>
    <row r="43" spans="1:4" ht="12.75">
      <c r="A43" s="14" t="s">
        <v>31</v>
      </c>
      <c r="B43" s="75">
        <v>-4013</v>
      </c>
      <c r="C43" s="66"/>
      <c r="D43" s="76">
        <v>-1096.273</v>
      </c>
    </row>
    <row r="44" spans="1:4" ht="13.5" thickBot="1">
      <c r="A44" s="14" t="s">
        <v>116</v>
      </c>
      <c r="B44" s="71">
        <v>-32407</v>
      </c>
      <c r="C44" s="66"/>
      <c r="D44" s="72">
        <v>0</v>
      </c>
    </row>
    <row r="45" spans="1:4" ht="12.75" hidden="1">
      <c r="A45" s="14" t="s">
        <v>57</v>
      </c>
      <c r="B45" s="75">
        <v>0</v>
      </c>
      <c r="C45" s="66"/>
      <c r="D45" s="76">
        <v>0</v>
      </c>
    </row>
    <row r="46" spans="1:4" ht="13.5" thickBot="1">
      <c r="A46" s="14" t="s">
        <v>100</v>
      </c>
      <c r="B46" s="67">
        <f>SUM(B37:B45)</f>
        <v>-40587</v>
      </c>
      <c r="C46" s="66"/>
      <c r="D46" s="68">
        <f>SUM(D37:D45)</f>
        <v>-31230.555</v>
      </c>
    </row>
    <row r="47" spans="1:4" ht="12.75">
      <c r="A47" s="14"/>
      <c r="B47" s="65">
        <f>+B33+B46</f>
        <v>-44365</v>
      </c>
      <c r="C47" s="66"/>
      <c r="D47" s="66">
        <f>+D33+D46</f>
        <v>-25227.375</v>
      </c>
    </row>
    <row r="48" spans="1:4" ht="8.25" customHeight="1">
      <c r="A48" s="14"/>
      <c r="B48" s="65"/>
      <c r="C48" s="66"/>
      <c r="D48" s="66"/>
    </row>
    <row r="49" spans="1:4" ht="12.75">
      <c r="A49" s="8" t="s">
        <v>86</v>
      </c>
      <c r="B49" s="65"/>
      <c r="C49" s="66"/>
      <c r="D49" s="66"/>
    </row>
    <row r="50" spans="1:4" ht="6" customHeight="1" thickBot="1">
      <c r="A50" s="14"/>
      <c r="B50" s="67"/>
      <c r="C50" s="66"/>
      <c r="D50" s="68"/>
    </row>
    <row r="51" spans="1:4" ht="12.75" customHeight="1" hidden="1">
      <c r="A51" s="14" t="s">
        <v>58</v>
      </c>
      <c r="B51" s="69">
        <v>0</v>
      </c>
      <c r="C51" s="66"/>
      <c r="D51" s="70">
        <v>0</v>
      </c>
    </row>
    <row r="52" spans="1:4" ht="12.75" customHeight="1">
      <c r="A52" s="14" t="s">
        <v>53</v>
      </c>
      <c r="B52" s="75">
        <v>-2275</v>
      </c>
      <c r="C52" s="66"/>
      <c r="D52" s="76">
        <v>-1904.99</v>
      </c>
    </row>
    <row r="53" spans="1:4" ht="12.75" customHeight="1">
      <c r="A53" s="14" t="s">
        <v>32</v>
      </c>
      <c r="B53" s="76">
        <v>0</v>
      </c>
      <c r="C53" s="66"/>
      <c r="D53" s="76">
        <v>-755.307</v>
      </c>
    </row>
    <row r="54" spans="1:4" ht="12.75" customHeight="1">
      <c r="A54" s="14" t="s">
        <v>33</v>
      </c>
      <c r="B54" s="75">
        <v>-2948</v>
      </c>
      <c r="C54" s="66"/>
      <c r="D54" s="76">
        <v>-507.199</v>
      </c>
    </row>
    <row r="55" spans="1:4" ht="12.75" customHeight="1">
      <c r="A55" s="14" t="s">
        <v>129</v>
      </c>
      <c r="B55" s="76">
        <v>63000</v>
      </c>
      <c r="C55" s="66"/>
      <c r="D55" s="76">
        <v>4437</v>
      </c>
    </row>
    <row r="56" spans="1:4" ht="12.75" customHeight="1">
      <c r="A56" s="14" t="s">
        <v>130</v>
      </c>
      <c r="B56" s="76">
        <v>0</v>
      </c>
      <c r="C56" s="66"/>
      <c r="D56" s="76">
        <v>18500</v>
      </c>
    </row>
    <row r="57" spans="1:4" ht="12.75" customHeight="1">
      <c r="A57" s="14" t="s">
        <v>131</v>
      </c>
      <c r="B57" s="76">
        <v>0</v>
      </c>
      <c r="C57" s="66"/>
      <c r="D57" s="76">
        <v>10000</v>
      </c>
    </row>
    <row r="58" spans="1:4" ht="12.75">
      <c r="A58" s="14" t="s">
        <v>45</v>
      </c>
      <c r="B58" s="76">
        <v>0</v>
      </c>
      <c r="C58" s="66"/>
      <c r="D58" s="76">
        <v>7200</v>
      </c>
    </row>
    <row r="59" spans="1:4" ht="13.5" thickBot="1">
      <c r="A59" s="14" t="s">
        <v>132</v>
      </c>
      <c r="B59" s="71">
        <v>-799</v>
      </c>
      <c r="C59" s="66"/>
      <c r="D59" s="72">
        <v>-2493.444</v>
      </c>
    </row>
    <row r="60" spans="1:4" ht="12.75" hidden="1">
      <c r="A60" s="14" t="s">
        <v>45</v>
      </c>
      <c r="B60" s="75">
        <v>0</v>
      </c>
      <c r="C60" s="66"/>
      <c r="D60" s="76">
        <v>0</v>
      </c>
    </row>
    <row r="61" spans="1:4" ht="13.5" hidden="1" thickBot="1">
      <c r="A61" s="14" t="s">
        <v>59</v>
      </c>
      <c r="B61" s="71">
        <v>0</v>
      </c>
      <c r="C61" s="66"/>
      <c r="D61" s="72">
        <v>0</v>
      </c>
    </row>
    <row r="62" spans="1:4" ht="13.5" thickBot="1">
      <c r="A62" s="14" t="s">
        <v>118</v>
      </c>
      <c r="B62" s="74">
        <f>SUM(B51:B61)</f>
        <v>56978</v>
      </c>
      <c r="C62" s="66"/>
      <c r="D62" s="74">
        <f>SUM(D51:D61)</f>
        <v>34476.06</v>
      </c>
    </row>
    <row r="63" spans="1:4" ht="9.75" customHeight="1">
      <c r="A63" s="14"/>
      <c r="B63" s="65"/>
      <c r="C63" s="66"/>
      <c r="D63" s="66"/>
    </row>
    <row r="64" spans="1:4" ht="12.75">
      <c r="A64" s="14" t="s">
        <v>119</v>
      </c>
      <c r="B64" s="66">
        <f>+B47+B62</f>
        <v>12613</v>
      </c>
      <c r="C64" s="66"/>
      <c r="D64" s="66">
        <f>+D47+D62</f>
        <v>9248.684999999998</v>
      </c>
    </row>
    <row r="65" spans="1:4" ht="13.5" thickBot="1">
      <c r="A65" s="14" t="s">
        <v>34</v>
      </c>
      <c r="B65" s="65">
        <f>+D66</f>
        <v>9258.684999999998</v>
      </c>
      <c r="C65" s="66"/>
      <c r="D65" s="66">
        <v>10</v>
      </c>
    </row>
    <row r="66" spans="1:4" ht="13.5" thickBot="1">
      <c r="A66" s="14" t="s">
        <v>35</v>
      </c>
      <c r="B66" s="73">
        <f>SUM(B64:B65)</f>
        <v>21871.684999999998</v>
      </c>
      <c r="C66" s="66"/>
      <c r="D66" s="74">
        <f>SUM(D64:D65)</f>
        <v>9258.684999999998</v>
      </c>
    </row>
    <row r="67" ht="12.75">
      <c r="A67" s="14"/>
    </row>
    <row r="68" ht="12.75" hidden="1">
      <c r="A68" s="14"/>
    </row>
    <row r="69" ht="12.75" hidden="1">
      <c r="A69" s="14"/>
    </row>
    <row r="70" ht="12.75">
      <c r="A70" s="4" t="s">
        <v>87</v>
      </c>
    </row>
    <row r="71" spans="1:4" ht="12.75">
      <c r="A71" s="14" t="s">
        <v>40</v>
      </c>
      <c r="B71" s="65">
        <v>3751</v>
      </c>
      <c r="C71" s="66"/>
      <c r="D71" s="66">
        <v>6147</v>
      </c>
    </row>
    <row r="72" spans="1:4" ht="13.5" thickBot="1">
      <c r="A72" s="14" t="s">
        <v>41</v>
      </c>
      <c r="B72" s="65">
        <v>24319</v>
      </c>
      <c r="C72" s="66"/>
      <c r="D72" s="66">
        <v>10227</v>
      </c>
    </row>
    <row r="73" spans="1:4" ht="12.75">
      <c r="A73" s="14"/>
      <c r="B73" s="77">
        <f>SUM(B71:B72)</f>
        <v>28070</v>
      </c>
      <c r="D73" s="78">
        <f>SUM(D71:D72)</f>
        <v>16374</v>
      </c>
    </row>
    <row r="74" spans="1:4" ht="12.75">
      <c r="A74" s="14" t="s">
        <v>112</v>
      </c>
      <c r="B74" s="79">
        <v>0</v>
      </c>
      <c r="C74" s="79"/>
      <c r="D74" s="79">
        <v>0</v>
      </c>
    </row>
    <row r="75" spans="1:4" ht="13.5" thickBot="1">
      <c r="A75" s="14" t="s">
        <v>142</v>
      </c>
      <c r="B75" s="65">
        <v>-6198</v>
      </c>
      <c r="C75" s="79"/>
      <c r="D75" s="80">
        <v>-7115</v>
      </c>
    </row>
    <row r="76" spans="1:4" ht="13.5" thickBot="1">
      <c r="A76" s="14" t="s">
        <v>141</v>
      </c>
      <c r="B76" s="81">
        <f>SUM(B73:B75)</f>
        <v>21872</v>
      </c>
      <c r="D76" s="82">
        <f>SUM(D73:D75)</f>
        <v>9259</v>
      </c>
    </row>
    <row r="77" ht="12.75">
      <c r="A77" s="14"/>
    </row>
    <row r="79" ht="12.75" hidden="1"/>
    <row r="80" spans="1:4" ht="12.75" customHeight="1">
      <c r="A80" s="90" t="s">
        <v>105</v>
      </c>
      <c r="B80" s="90"/>
      <c r="C80" s="90"/>
      <c r="D80" s="90"/>
    </row>
    <row r="81" spans="1:4" ht="12.75">
      <c r="A81" s="90"/>
      <c r="B81" s="90"/>
      <c r="C81" s="90"/>
      <c r="D81" s="90"/>
    </row>
    <row r="82" spans="1:4" ht="12.75">
      <c r="A82" s="56"/>
      <c r="B82" s="83"/>
      <c r="C82" s="83"/>
      <c r="D82" s="83"/>
    </row>
  </sheetData>
  <mergeCells count="4">
    <mergeCell ref="A1:D1"/>
    <mergeCell ref="A2:D2"/>
    <mergeCell ref="A3:D3"/>
    <mergeCell ref="A80:D81"/>
  </mergeCells>
  <printOptions/>
  <pageMargins left="0.75" right="0.32" top="0.75" bottom="0.5" header="0.17" footer="0.28"/>
  <pageSetup fitToHeight="1" fitToWidth="1" horizontalDpi="600" verticalDpi="600" orientation="portrait" paperSize="9" scale="83"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cp:lastModifiedBy>
  <cp:lastPrinted>2005-02-26T03:50:36Z</cp:lastPrinted>
  <dcterms:created xsi:type="dcterms:W3CDTF">2003-06-03T04:45:37Z</dcterms:created>
  <dcterms:modified xsi:type="dcterms:W3CDTF">2005-02-26T03:50:37Z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-388272567</vt:i4>
  </property>
  <property fmtid="{D5CDD505-2E9C-101B-9397-08002B2CF9AE}" pid="3" name="_EmailSubject">
    <vt:lpwstr>Revied Qtr Report - Final</vt:lpwstr>
  </property>
  <property fmtid="{D5CDD505-2E9C-101B-9397-08002B2CF9AE}" pid="4" name="_AuthorEmail">
    <vt:lpwstr>bryan.siau@crestbuilder.com.my</vt:lpwstr>
  </property>
  <property fmtid="{D5CDD505-2E9C-101B-9397-08002B2CF9AE}" pid="5" name="_AuthorEmailDisplayName">
    <vt:lpwstr>Bryan Siau</vt:lpwstr>
  </property>
  <property fmtid="{D5CDD505-2E9C-101B-9397-08002B2CF9AE}" pid="6" name="_ReviewingToolsShownOnce">
    <vt:lpwstr/>
  </property>
</Properties>
</file>